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ОТДЕЛ ЭКОНОМИКИ\МУНИЦИПАЛЬНЫЕ ПРОГРАММЫ\ПРОГРАММЫ с 2023 года\10 Развитие инженерной инфраструктуры, энергоэффективности и отрасли обращения с отходами\Внесение изменений\2025\Архив\К 25.06\"/>
    </mc:Choice>
  </mc:AlternateContent>
  <bookViews>
    <workbookView xWindow="120" yWindow="2700" windowWidth="9720" windowHeight="4740"/>
  </bookViews>
  <sheets>
    <sheet name="Лист3" sheetId="3" r:id="rId1"/>
  </sheets>
  <definedNames>
    <definedName name="_xlnm.Print_Area" localSheetId="0">Лист3!$A$2:$O$81</definedName>
  </definedNames>
  <calcPr calcId="162913"/>
</workbook>
</file>

<file path=xl/calcChain.xml><?xml version="1.0" encoding="utf-8"?>
<calcChain xmlns="http://schemas.openxmlformats.org/spreadsheetml/2006/main">
  <c r="H45" i="3" l="1"/>
  <c r="H59" i="3" l="1"/>
  <c r="M59" i="3"/>
  <c r="E32" i="3"/>
  <c r="E31" i="3"/>
  <c r="N30" i="3"/>
  <c r="M30" i="3"/>
  <c r="N32" i="3"/>
  <c r="N31" i="3"/>
  <c r="M32" i="3"/>
  <c r="M31" i="3"/>
  <c r="G31" i="3"/>
  <c r="H30" i="3"/>
  <c r="E30" i="3" s="1"/>
  <c r="H32" i="3"/>
  <c r="H31" i="3"/>
  <c r="N39" i="3"/>
  <c r="M39" i="3"/>
  <c r="G39" i="3"/>
  <c r="F39" i="3"/>
  <c r="H39" i="3"/>
  <c r="E41" i="3"/>
  <c r="E40" i="3"/>
  <c r="E39" i="3" l="1"/>
  <c r="H17" i="3" l="1"/>
  <c r="H16" i="3"/>
  <c r="N17" i="3"/>
  <c r="M17" i="3"/>
  <c r="G17" i="3"/>
  <c r="M16" i="3"/>
  <c r="M15" i="3" s="1"/>
  <c r="N16" i="3"/>
  <c r="G16" i="3"/>
  <c r="E26" i="3"/>
  <c r="E25" i="3"/>
  <c r="N24" i="3"/>
  <c r="M24" i="3"/>
  <c r="H24" i="3"/>
  <c r="N15" i="3" l="1"/>
  <c r="E24" i="3"/>
  <c r="E17" i="3"/>
  <c r="E16" i="3"/>
  <c r="N80" i="3" l="1"/>
  <c r="F81" i="3"/>
  <c r="F79" i="3" s="1"/>
  <c r="N58" i="3"/>
  <c r="N81" i="3" s="1"/>
  <c r="M58" i="3"/>
  <c r="L58" i="3"/>
  <c r="L81" i="3" s="1"/>
  <c r="K58" i="3"/>
  <c r="K81" i="3" s="1"/>
  <c r="J58" i="3"/>
  <c r="J81" i="3" s="1"/>
  <c r="I58" i="3"/>
  <c r="I81" i="3" s="1"/>
  <c r="H58" i="3"/>
  <c r="H57" i="3" s="1"/>
  <c r="G58" i="3"/>
  <c r="G57" i="3" s="1"/>
  <c r="F58" i="3"/>
  <c r="E75" i="3"/>
  <c r="N74" i="3"/>
  <c r="M74" i="3"/>
  <c r="H74" i="3"/>
  <c r="G74" i="3"/>
  <c r="E60" i="3"/>
  <c r="G59" i="3"/>
  <c r="N59" i="3"/>
  <c r="G32" i="3"/>
  <c r="L31" i="3"/>
  <c r="L80" i="3" s="1"/>
  <c r="K31" i="3"/>
  <c r="K80" i="3" s="1"/>
  <c r="J31" i="3"/>
  <c r="J80" i="3" s="1"/>
  <c r="I31" i="3"/>
  <c r="I80" i="3" s="1"/>
  <c r="G80" i="3"/>
  <c r="E53" i="3"/>
  <c r="E52" i="3"/>
  <c r="G51" i="3"/>
  <c r="E47" i="3"/>
  <c r="E46" i="3"/>
  <c r="G45" i="3"/>
  <c r="G15" i="3"/>
  <c r="E20" i="3"/>
  <c r="G18" i="3"/>
  <c r="N79" i="3" l="1"/>
  <c r="E45" i="3"/>
  <c r="G81" i="3"/>
  <c r="G79" i="3" s="1"/>
  <c r="H81" i="3"/>
  <c r="H80" i="3"/>
  <c r="M57" i="3"/>
  <c r="G30" i="3"/>
  <c r="M80" i="3"/>
  <c r="M81" i="3" l="1"/>
  <c r="M79" i="3" s="1"/>
  <c r="E80" i="3"/>
  <c r="F74" i="3" l="1"/>
  <c r="E74" i="3" s="1"/>
  <c r="N57" i="3" l="1"/>
  <c r="H18" i="3"/>
  <c r="E18" i="3" s="1"/>
  <c r="E19" i="3"/>
  <c r="H15" i="3"/>
  <c r="E15" i="3" s="1"/>
  <c r="M51" i="3" l="1"/>
  <c r="H51" i="3"/>
  <c r="E51" i="3" l="1"/>
  <c r="E59" i="3"/>
  <c r="E69" i="3" l="1"/>
  <c r="E70" i="3"/>
  <c r="H22" i="3" l="1"/>
  <c r="E22" i="3"/>
  <c r="E35" i="3" l="1"/>
  <c r="E34" i="3" l="1"/>
  <c r="E33" i="3" l="1"/>
  <c r="E65" i="3"/>
  <c r="E64" i="3" s="1"/>
  <c r="E58" i="3" l="1"/>
  <c r="E81" i="3" l="1"/>
  <c r="H79" i="3"/>
  <c r="E79" i="3" s="1"/>
  <c r="E57" i="3"/>
  <c r="E72" i="3" l="1"/>
</calcChain>
</file>

<file path=xl/sharedStrings.xml><?xml version="1.0" encoding="utf-8"?>
<sst xmlns="http://schemas.openxmlformats.org/spreadsheetml/2006/main" count="246" uniqueCount="66">
  <si>
    <t>№</t>
  </si>
  <si>
    <t>Объём финансирования по годам (тыс.руб.)</t>
  </si>
  <si>
    <t>Ответственный за выполнение мероприятия подпрограммы</t>
  </si>
  <si>
    <t>ИТОГО:</t>
  </si>
  <si>
    <t>Средства бюджета городского округа Домодедово</t>
  </si>
  <si>
    <t>Всего (тыс.руб)</t>
  </si>
  <si>
    <t>Источники финансиро-вания</t>
  </si>
  <si>
    <t>Срок исполне-ния мероприятия</t>
  </si>
  <si>
    <t>2024 г.</t>
  </si>
  <si>
    <t xml:space="preserve">Мероприятие Подпрограммы </t>
  </si>
  <si>
    <t>2025 г.</t>
  </si>
  <si>
    <t>2023 -2027 гг.</t>
  </si>
  <si>
    <t>х</t>
  </si>
  <si>
    <t xml:space="preserve">Всего </t>
  </si>
  <si>
    <t>Итого по подпрограмме III</t>
  </si>
  <si>
    <t>2023 год</t>
  </si>
  <si>
    <t>2024 год</t>
  </si>
  <si>
    <t>2025 год</t>
  </si>
  <si>
    <t>2026 год</t>
  </si>
  <si>
    <t>2027 год</t>
  </si>
  <si>
    <t xml:space="preserve">Управление ЖКХ  Администрации городского округа Домодедово </t>
  </si>
  <si>
    <t xml:space="preserve">2023 -2027 </t>
  </si>
  <si>
    <t>1.</t>
  </si>
  <si>
    <r>
      <t xml:space="preserve">Основное мероприятие 05 
</t>
    </r>
    <r>
      <rPr>
        <sz val="9"/>
        <rFont val="Times New Roman"/>
        <family val="1"/>
        <charset val="204"/>
      </rPr>
  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  </r>
  </si>
  <si>
    <r>
      <rPr>
        <b/>
        <sz val="9"/>
        <rFont val="Times New Roman"/>
        <family val="1"/>
        <charset val="204"/>
      </rPr>
      <t xml:space="preserve">Мероприятие 05.01.     </t>
    </r>
    <r>
      <rPr>
        <sz val="9"/>
        <rFont val="Times New Roman"/>
        <family val="1"/>
        <charset val="204"/>
      </rPr>
      <t xml:space="preserve">                                        Утверждение схем теплоснабжения городских округов (актуализированных схем теплоснабжения городских округов)</t>
    </r>
  </si>
  <si>
    <r>
      <rPr>
        <b/>
        <sz val="9"/>
        <rFont val="Times New Roman"/>
        <family val="1"/>
        <charset val="204"/>
      </rPr>
      <t xml:space="preserve">Мероприятие 05.03.   </t>
    </r>
    <r>
      <rPr>
        <sz val="9"/>
        <rFont val="Times New Roman"/>
        <family val="1"/>
        <charset val="204"/>
      </rPr>
      <t xml:space="preserve">   Утверждение программ комплексного развития систем коммунальной инфраструктуры городских округов                   </t>
    </r>
  </si>
  <si>
    <t>Количество утвержденных программ комплексного развития систем коммунальной инфраструктуры ,ед.</t>
  </si>
  <si>
    <t>Количество схем водоснабжения и водоотведения городских округов (актуализированных схем водоснабжения и водоотведения, ед.</t>
  </si>
  <si>
    <t>Количество утвержденных схем теплоснабжения ,ед.</t>
  </si>
  <si>
    <r>
      <t xml:space="preserve">Основное мероприятие 01. </t>
    </r>
    <r>
      <rPr>
        <sz val="9"/>
        <rFont val="Times New Roman"/>
        <family val="1"/>
        <charset val="204"/>
      </rPr>
      <t>Строительство, реконструкция, капитальный ремонт объектов теплоснабжения на территории муниципальных образований Московской области</t>
    </r>
  </si>
  <si>
    <t xml:space="preserve">9. Подпрограмма III «Объекты теплоснабжения, инженерные коммуникации»        </t>
  </si>
  <si>
    <t xml:space="preserve">9.1.  Перечень мероприятий подпрограммы III «Объекты теплоснабжения, инженерные коммуникации»        </t>
  </si>
  <si>
    <t>2</t>
  </si>
  <si>
    <t>3</t>
  </si>
  <si>
    <t>3.1.</t>
  </si>
  <si>
    <t>3.2.</t>
  </si>
  <si>
    <t>3.3.</t>
  </si>
  <si>
    <t>Средства бюджета Московской области</t>
  </si>
  <si>
    <t>1 квартал</t>
  </si>
  <si>
    <t>1 полугодие</t>
  </si>
  <si>
    <t>9 месяцев</t>
  </si>
  <si>
    <t>12 месяцев</t>
  </si>
  <si>
    <r>
      <rPr>
        <b/>
        <sz val="9"/>
        <rFont val="Times New Roman"/>
        <family val="1"/>
        <charset val="204"/>
      </rPr>
      <t xml:space="preserve">Мероприятие 01.05.  </t>
    </r>
    <r>
      <rPr>
        <sz val="9"/>
        <rFont val="Times New Roman"/>
        <family val="1"/>
        <charset val="204"/>
      </rPr>
      <t xml:space="preserve">     Реализация первоочередных мероприятий по капитальному ремонту, приобретению, монтажу и вводу в эксплуатацию объектов теплоснабжения (в том числе технологическое присоединение)                          </t>
    </r>
  </si>
  <si>
    <t xml:space="preserve">1.1. </t>
  </si>
  <si>
    <r>
      <t xml:space="preserve">Мероприятие 05.04.   </t>
    </r>
    <r>
      <rPr>
        <sz val="9"/>
        <rFont val="Times New Roman"/>
        <family val="1"/>
        <charset val="204"/>
      </rPr>
      <t>Утверждение схем водоснабжения и водоотведения городских округов (актуализированных схем водоснабжения и водоотведения городских округов)</t>
    </r>
  </si>
  <si>
    <t>Всего</t>
  </si>
  <si>
    <t>В том числе</t>
  </si>
  <si>
    <t xml:space="preserve">В том числе </t>
  </si>
  <si>
    <t>Капитально отремонтированы объекты теплоснабжения муниципальной собственности,ед.</t>
  </si>
  <si>
    <r>
      <rPr>
        <b/>
        <sz val="9"/>
        <rFont val="Times New Roman"/>
        <family val="1"/>
        <charset val="204"/>
      </rPr>
      <t xml:space="preserve">Основное мероприятие 02. </t>
    </r>
    <r>
      <rPr>
        <sz val="9"/>
        <rFont val="Times New Roman"/>
        <family val="1"/>
        <charset val="204"/>
      </rPr>
      <t>Строительство, реконструкция, капитальный ремонт сетей водоснабжения, водоотведения, теплоснабжения  на территории муниципального образования Московской области</t>
    </r>
  </si>
  <si>
    <t>Мероприятие  02.01."Строительство и реконструкция сетей водоснабжения, водоотведения, теплоснабжения муниципальной собственности"</t>
  </si>
  <si>
    <t xml:space="preserve">Мероприятие  02.10."Cтроительство и реконструкция сетей теплоснабжения на территории муниципального образования Московской области </t>
  </si>
  <si>
    <r>
      <t xml:space="preserve">Мероприятие 05.02.   </t>
    </r>
    <r>
      <rPr>
        <sz val="9"/>
        <rFont val="Times New Roman"/>
        <family val="1"/>
        <charset val="204"/>
      </rPr>
      <t>Строительство (реконструкция) объектов коммунальной инфраструктуры (водоотведение) муниципальной собственности</t>
    </r>
  </si>
  <si>
    <t>Построены и реконструированы сети (участки) водоснабжения, водоотведения, теплоснабжения муниципальной собственности, ед.</t>
  </si>
  <si>
    <t>Построены и реконструированы сети (участки) водоснабжения, водоотведения, теплоснабжения муниципальной собственности</t>
  </si>
  <si>
    <t>Количество построеных (реконструированных), объектов коммунальной инфраструктуры (водоотведение) муниципальной собственности, ед.</t>
  </si>
  <si>
    <t>Управление ЖКХ  Администрации городского округа Домодедово \</t>
  </si>
  <si>
    <t>Мероприятие  02.09. "Реализация мероприятий по капитальному ремонту сетей теплоснабжения на территории муниципального образования"</t>
  </si>
  <si>
    <t>Капитально отремонтированы сети (участки) водоснабжения, водоотведения, теплоснабжения муниципальной собственности</t>
  </si>
  <si>
    <t>Итого 2025 год</t>
  </si>
  <si>
    <t>1.2.</t>
  </si>
  <si>
    <r>
      <t xml:space="preserve">Мероприятие 01.07. </t>
    </r>
    <r>
      <rPr>
        <sz val="9"/>
        <rFont val="Times New Roman"/>
        <family val="1"/>
        <charset val="204"/>
      </rPr>
      <t>Реализация мероприятий по строительству и реконструкции объектов теплоснабжения муниципальной собственности</t>
    </r>
  </si>
  <si>
    <t>Построены и реконструированы объекты теплоснабжения муниципальной собственности,ед</t>
  </si>
  <si>
    <t>Мероприятие 02.08 Реализация мероприятий по строительству и реконструкции сетей теплоснабжения муниципальной собственности</t>
  </si>
  <si>
    <t>Построены и реконструированы сети  теплоснабжения муниципальной собственности,ед.</t>
  </si>
  <si>
    <t>Приложения № 3                                                                                                                                            к постановлению Администрации городского округа Домодедово                                                                     от ________ №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</si>
</sst>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Fill="1"/>
    <xf numFmtId="4" fontId="6" fillId="2" borderId="1" xfId="0" applyNumberFormat="1" applyFont="1" applyFill="1" applyBorder="1" applyAlignment="1">
      <alignment horizontal="right" vertical="top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4" fontId="7" fillId="0" borderId="0" xfId="0" applyNumberFormat="1" applyFont="1" applyFill="1"/>
    <xf numFmtId="4" fontId="0" fillId="0" borderId="0" xfId="0" applyNumberFormat="1" applyFill="1"/>
    <xf numFmtId="0" fontId="0" fillId="2" borderId="0" xfId="0" applyFill="1"/>
    <xf numFmtId="0" fontId="2" fillId="2" borderId="0" xfId="0" applyFont="1" applyFill="1"/>
    <xf numFmtId="4" fontId="6" fillId="2" borderId="3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top" wrapText="1"/>
    </xf>
    <xf numFmtId="4" fontId="3" fillId="2" borderId="7" xfId="0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 wrapText="1"/>
    </xf>
    <xf numFmtId="4" fontId="0" fillId="2" borderId="6" xfId="0" applyNumberForma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/>
    </xf>
    <xf numFmtId="0" fontId="8" fillId="2" borderId="3" xfId="0" applyFont="1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4" fontId="8" fillId="2" borderId="4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4" fontId="6" fillId="2" borderId="4" xfId="0" applyNumberFormat="1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vertical="top" wrapText="1"/>
    </xf>
    <xf numFmtId="3" fontId="3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8" xfId="0" applyNumberFormat="1" applyFont="1" applyFill="1" applyBorder="1" applyAlignment="1">
      <alignment vertical="top" wrapText="1"/>
    </xf>
    <xf numFmtId="49" fontId="3" fillId="2" borderId="9" xfId="0" applyNumberFormat="1" applyFont="1" applyFill="1" applyBorder="1" applyAlignment="1">
      <alignment vertical="top" wrapText="1"/>
    </xf>
    <xf numFmtId="49" fontId="3" fillId="2" borderId="12" xfId="0" applyNumberFormat="1" applyFont="1" applyFill="1" applyBorder="1" applyAlignment="1">
      <alignment vertical="top" wrapText="1"/>
    </xf>
    <xf numFmtId="49" fontId="3" fillId="2" borderId="13" xfId="0" applyNumberFormat="1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vertical="top" wrapText="1"/>
    </xf>
    <xf numFmtId="49" fontId="3" fillId="2" borderId="11" xfId="0" applyNumberFormat="1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3" fillId="2" borderId="7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9" fontId="3" fillId="2" borderId="3" xfId="0" applyNumberFormat="1" applyFont="1" applyFill="1" applyBorder="1" applyAlignment="1">
      <alignment vertical="top" wrapText="1"/>
    </xf>
    <xf numFmtId="49" fontId="3" fillId="2" borderId="7" xfId="0" applyNumberFormat="1" applyFont="1" applyFill="1" applyBorder="1" applyAlignment="1">
      <alignment vertical="top" wrapText="1"/>
    </xf>
    <xf numFmtId="0" fontId="5" fillId="2" borderId="7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4" fontId="6" fillId="2" borderId="5" xfId="0" applyNumberFormat="1" applyFont="1" applyFill="1" applyBorder="1" applyAlignment="1">
      <alignment horizontal="center" vertical="top" wrapText="1"/>
    </xf>
    <xf numFmtId="4" fontId="6" fillId="2" borderId="6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view="pageBreakPreview" topLeftCell="A4" zoomScale="80" zoomScaleNormal="100" zoomScaleSheetLayoutView="80" workbookViewId="0">
      <pane xSplit="3" ySplit="11" topLeftCell="D28" activePane="bottomRight" state="frozen"/>
      <selection activeCell="A4" sqref="A4"/>
      <selection pane="topRight" activeCell="D4" sqref="D4"/>
      <selection pane="bottomLeft" activeCell="A10" sqref="A10"/>
      <selection pane="bottomRight" activeCell="R81" sqref="Q81:R81"/>
    </sheetView>
  </sheetViews>
  <sheetFormatPr defaultRowHeight="12.75" x14ac:dyDescent="0.2"/>
  <cols>
    <col min="1" max="1" width="3.28515625" style="1" customWidth="1"/>
    <col min="2" max="2" width="22.28515625" style="1" customWidth="1"/>
    <col min="3" max="3" width="14" style="1" customWidth="1"/>
    <col min="4" max="4" width="13.140625" style="1" customWidth="1"/>
    <col min="5" max="12" width="11.28515625" style="1" customWidth="1"/>
    <col min="13" max="13" width="10.28515625" style="1" customWidth="1"/>
    <col min="14" max="14" width="12.42578125" style="1" customWidth="1"/>
    <col min="15" max="15" width="14.28515625" style="1" customWidth="1"/>
    <col min="16" max="18" width="10.140625" bestFit="1" customWidth="1"/>
  </cols>
  <sheetData>
    <row r="1" spans="1:15" hidden="1" x14ac:dyDescent="0.2"/>
    <row r="2" spans="1:15" hidden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idden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6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48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88" t="s">
        <v>65</v>
      </c>
      <c r="M5" s="88"/>
      <c r="N5" s="88"/>
      <c r="O5" s="7"/>
    </row>
    <row r="6" spans="1:1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88"/>
      <c r="M6" s="88"/>
      <c r="N6" s="88"/>
      <c r="O6" s="7"/>
    </row>
    <row r="7" spans="1:15" ht="21.7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8"/>
      <c r="M7" s="88"/>
      <c r="N7" s="88"/>
      <c r="O7" s="7"/>
    </row>
    <row r="8" spans="1:1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s="1" customFormat="1" ht="15.75" x14ac:dyDescent="0.25">
      <c r="A9" s="89" t="s">
        <v>30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</row>
    <row r="10" spans="1:15" s="1" customFormat="1" ht="15.75" x14ac:dyDescent="0.25">
      <c r="A10" s="89" t="s">
        <v>31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</row>
    <row r="11" spans="1:15" s="1" customFormat="1" ht="19.5" customHeight="1" x14ac:dyDescent="0.25">
      <c r="A11" s="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s="1" customFormat="1" ht="20.25" customHeight="1" x14ac:dyDescent="0.2">
      <c r="A12" s="68" t="s">
        <v>0</v>
      </c>
      <c r="B12" s="68" t="s">
        <v>9</v>
      </c>
      <c r="C12" s="68" t="s">
        <v>7</v>
      </c>
      <c r="D12" s="68" t="s">
        <v>6</v>
      </c>
      <c r="E12" s="68" t="s">
        <v>5</v>
      </c>
      <c r="F12" s="94" t="s">
        <v>1</v>
      </c>
      <c r="G12" s="95"/>
      <c r="H12" s="66"/>
      <c r="I12" s="66"/>
      <c r="J12" s="66"/>
      <c r="K12" s="66"/>
      <c r="L12" s="66"/>
      <c r="M12" s="66"/>
      <c r="N12" s="66"/>
      <c r="O12" s="68" t="s">
        <v>2</v>
      </c>
    </row>
    <row r="13" spans="1:15" s="1" customFormat="1" ht="39.75" customHeight="1" x14ac:dyDescent="0.2">
      <c r="A13" s="60"/>
      <c r="B13" s="68"/>
      <c r="C13" s="68"/>
      <c r="D13" s="68"/>
      <c r="E13" s="60"/>
      <c r="F13" s="14" t="s">
        <v>15</v>
      </c>
      <c r="G13" s="14" t="s">
        <v>16</v>
      </c>
      <c r="H13" s="56" t="s">
        <v>17</v>
      </c>
      <c r="I13" s="57"/>
      <c r="J13" s="57"/>
      <c r="K13" s="57"/>
      <c r="L13" s="57"/>
      <c r="M13" s="14" t="s">
        <v>18</v>
      </c>
      <c r="N13" s="14" t="s">
        <v>19</v>
      </c>
      <c r="O13" s="57"/>
    </row>
    <row r="14" spans="1:15" s="1" customFormat="1" ht="18" customHeight="1" x14ac:dyDescent="0.2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4"/>
      <c r="H14" s="68">
        <v>7</v>
      </c>
      <c r="I14" s="57"/>
      <c r="J14" s="57"/>
      <c r="K14" s="57"/>
      <c r="L14" s="57"/>
      <c r="M14" s="14">
        <v>8</v>
      </c>
      <c r="N14" s="14">
        <v>9</v>
      </c>
      <c r="O14" s="14">
        <v>11</v>
      </c>
    </row>
    <row r="15" spans="1:15" s="1" customFormat="1" ht="21" customHeight="1" x14ac:dyDescent="0.2">
      <c r="A15" s="91" t="s">
        <v>22</v>
      </c>
      <c r="B15" s="83" t="s">
        <v>29</v>
      </c>
      <c r="C15" s="27" t="s">
        <v>21</v>
      </c>
      <c r="D15" s="21" t="s">
        <v>3</v>
      </c>
      <c r="E15" s="16">
        <f>SUM(F15:N15)</f>
        <v>783939.45</v>
      </c>
      <c r="F15" s="16">
        <v>0</v>
      </c>
      <c r="G15" s="16">
        <f>SUM(G16:G17)</f>
        <v>19372.29</v>
      </c>
      <c r="H15" s="59">
        <f>H16+H17</f>
        <v>180373.03</v>
      </c>
      <c r="I15" s="57"/>
      <c r="J15" s="57"/>
      <c r="K15" s="57"/>
      <c r="L15" s="57"/>
      <c r="M15" s="2">
        <f t="shared" ref="M15:N15" si="0">SUM(M16:M17)</f>
        <v>283719.52</v>
      </c>
      <c r="N15" s="2">
        <f t="shared" si="0"/>
        <v>300474.61</v>
      </c>
      <c r="O15" s="68" t="s">
        <v>20</v>
      </c>
    </row>
    <row r="16" spans="1:15" s="1" customFormat="1" ht="69" customHeight="1" x14ac:dyDescent="0.2">
      <c r="A16" s="92"/>
      <c r="B16" s="93"/>
      <c r="C16" s="50"/>
      <c r="D16" s="21" t="s">
        <v>37</v>
      </c>
      <c r="E16" s="16">
        <f>SUM(F16:N16)</f>
        <v>507436.3</v>
      </c>
      <c r="F16" s="16">
        <v>0</v>
      </c>
      <c r="G16" s="22">
        <f>SUM(G19+G25)</f>
        <v>12572.62</v>
      </c>
      <c r="H16" s="65">
        <f>SUM(H19+H25)</f>
        <v>116995.07</v>
      </c>
      <c r="I16" s="66"/>
      <c r="J16" s="66"/>
      <c r="K16" s="66"/>
      <c r="L16" s="67"/>
      <c r="M16" s="2">
        <f>SUM(M19+M25)</f>
        <v>183530.79</v>
      </c>
      <c r="N16" s="2">
        <f t="shared" ref="N16" si="1">SUM(N19+N25)</f>
        <v>194337.82</v>
      </c>
      <c r="O16" s="68"/>
    </row>
    <row r="17" spans="1:16" s="1" customFormat="1" ht="69" customHeight="1" x14ac:dyDescent="0.2">
      <c r="A17" s="92"/>
      <c r="B17" s="93"/>
      <c r="C17" s="50"/>
      <c r="D17" s="21" t="s">
        <v>4</v>
      </c>
      <c r="E17" s="16">
        <f>F17+H17+M17+N17+G17</f>
        <v>276503.14999999997</v>
      </c>
      <c r="F17" s="16">
        <v>0</v>
      </c>
      <c r="G17" s="16">
        <f>SUM(G20+G26)</f>
        <v>6799.67</v>
      </c>
      <c r="H17" s="59">
        <f>SUM(H20+H26)</f>
        <v>63377.96</v>
      </c>
      <c r="I17" s="59"/>
      <c r="J17" s="59"/>
      <c r="K17" s="59"/>
      <c r="L17" s="59"/>
      <c r="M17" s="2">
        <f t="shared" ref="M17:N17" si="2">SUM(M20+M26)</f>
        <v>100188.73</v>
      </c>
      <c r="N17" s="2">
        <f t="shared" si="2"/>
        <v>106136.79</v>
      </c>
      <c r="O17" s="14"/>
    </row>
    <row r="18" spans="1:16" s="1" customFormat="1" ht="33" customHeight="1" x14ac:dyDescent="0.2">
      <c r="A18" s="74" t="s">
        <v>43</v>
      </c>
      <c r="B18" s="51" t="s">
        <v>42</v>
      </c>
      <c r="C18" s="27" t="s">
        <v>21</v>
      </c>
      <c r="D18" s="21" t="s">
        <v>3</v>
      </c>
      <c r="E18" s="16">
        <f>SUM(F18:N18)</f>
        <v>19372.29</v>
      </c>
      <c r="F18" s="16">
        <v>0</v>
      </c>
      <c r="G18" s="16">
        <f>SUM(G19:G20)</f>
        <v>19372.29</v>
      </c>
      <c r="H18" s="59">
        <f>H19+H20</f>
        <v>0</v>
      </c>
      <c r="I18" s="57"/>
      <c r="J18" s="57"/>
      <c r="K18" s="57"/>
      <c r="L18" s="57"/>
      <c r="M18" s="2">
        <v>0</v>
      </c>
      <c r="N18" s="2">
        <v>0</v>
      </c>
      <c r="O18" s="24" t="s">
        <v>20</v>
      </c>
      <c r="P18" s="4"/>
    </row>
    <row r="19" spans="1:16" s="1" customFormat="1" ht="55.5" customHeight="1" x14ac:dyDescent="0.2">
      <c r="A19" s="75"/>
      <c r="B19" s="52"/>
      <c r="C19" s="50"/>
      <c r="D19" s="21" t="s">
        <v>37</v>
      </c>
      <c r="E19" s="16">
        <f>SUM(F19:N19)</f>
        <v>12572.62</v>
      </c>
      <c r="F19" s="16">
        <v>0</v>
      </c>
      <c r="G19" s="22">
        <v>12572.62</v>
      </c>
      <c r="H19" s="65">
        <v>0</v>
      </c>
      <c r="I19" s="66"/>
      <c r="J19" s="66"/>
      <c r="K19" s="66"/>
      <c r="L19" s="67"/>
      <c r="M19" s="2">
        <v>0</v>
      </c>
      <c r="N19" s="2">
        <v>0</v>
      </c>
      <c r="O19" s="25"/>
      <c r="P19" s="4"/>
    </row>
    <row r="20" spans="1:16" s="1" customFormat="1" ht="48.75" customHeight="1" x14ac:dyDescent="0.2">
      <c r="A20" s="43"/>
      <c r="B20" s="84"/>
      <c r="C20" s="50"/>
      <c r="D20" s="21" t="s">
        <v>4</v>
      </c>
      <c r="E20" s="16">
        <f>F20+H20+M20+N20+G20</f>
        <v>6799.67</v>
      </c>
      <c r="F20" s="16">
        <v>0</v>
      </c>
      <c r="G20" s="16">
        <v>6799.67</v>
      </c>
      <c r="H20" s="59">
        <v>0</v>
      </c>
      <c r="I20" s="59"/>
      <c r="J20" s="59"/>
      <c r="K20" s="59"/>
      <c r="L20" s="59"/>
      <c r="M20" s="2">
        <v>0</v>
      </c>
      <c r="N20" s="2">
        <v>0</v>
      </c>
      <c r="O20" s="25"/>
      <c r="P20" s="4"/>
    </row>
    <row r="21" spans="1:16" s="1" customFormat="1" ht="33" customHeight="1" x14ac:dyDescent="0.2">
      <c r="A21" s="43"/>
      <c r="B21" s="51" t="s">
        <v>48</v>
      </c>
      <c r="C21" s="29" t="s">
        <v>12</v>
      </c>
      <c r="D21" s="29" t="s">
        <v>12</v>
      </c>
      <c r="E21" s="36" t="s">
        <v>13</v>
      </c>
      <c r="F21" s="42" t="s">
        <v>15</v>
      </c>
      <c r="G21" s="42" t="s">
        <v>16</v>
      </c>
      <c r="H21" s="36" t="s">
        <v>59</v>
      </c>
      <c r="I21" s="56" t="s">
        <v>46</v>
      </c>
      <c r="J21" s="57"/>
      <c r="K21" s="57"/>
      <c r="L21" s="57"/>
      <c r="M21" s="42" t="s">
        <v>18</v>
      </c>
      <c r="N21" s="42" t="s">
        <v>19</v>
      </c>
      <c r="O21" s="25"/>
      <c r="P21" s="4"/>
    </row>
    <row r="22" spans="1:16" s="1" customFormat="1" ht="33" customHeight="1" x14ac:dyDescent="0.2">
      <c r="A22" s="43"/>
      <c r="B22" s="84"/>
      <c r="C22" s="54"/>
      <c r="D22" s="38"/>
      <c r="E22" s="58" t="e">
        <f>#REF!</f>
        <v>#REF!</v>
      </c>
      <c r="F22" s="71"/>
      <c r="G22" s="71"/>
      <c r="H22" s="58" t="e">
        <f>#REF!</f>
        <v>#REF!</v>
      </c>
      <c r="I22" s="13" t="s">
        <v>38</v>
      </c>
      <c r="J22" s="13" t="s">
        <v>39</v>
      </c>
      <c r="K22" s="13" t="s">
        <v>40</v>
      </c>
      <c r="L22" s="13" t="s">
        <v>41</v>
      </c>
      <c r="M22" s="71"/>
      <c r="N22" s="71"/>
      <c r="O22" s="25"/>
      <c r="P22" s="4"/>
    </row>
    <row r="23" spans="1:16" s="1" customFormat="1" ht="33" customHeight="1" x14ac:dyDescent="0.2">
      <c r="A23" s="28"/>
      <c r="B23" s="85"/>
      <c r="C23" s="55"/>
      <c r="D23" s="30"/>
      <c r="E23" s="1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26"/>
      <c r="P23" s="4"/>
    </row>
    <row r="24" spans="1:16" s="1" customFormat="1" ht="33" customHeight="1" x14ac:dyDescent="0.2">
      <c r="A24" s="74" t="s">
        <v>60</v>
      </c>
      <c r="B24" s="83" t="s">
        <v>61</v>
      </c>
      <c r="C24" s="27" t="s">
        <v>21</v>
      </c>
      <c r="D24" s="21" t="s">
        <v>3</v>
      </c>
      <c r="E24" s="16">
        <f>SUM(F24:N24)</f>
        <v>764567.16</v>
      </c>
      <c r="F24" s="16">
        <v>0</v>
      </c>
      <c r="G24" s="16">
        <v>0</v>
      </c>
      <c r="H24" s="65">
        <f>SUM(H25:L26)</f>
        <v>180373.03</v>
      </c>
      <c r="I24" s="96"/>
      <c r="J24" s="96"/>
      <c r="K24" s="96"/>
      <c r="L24" s="97"/>
      <c r="M24" s="2">
        <f>SUM(M25:M26)</f>
        <v>283719.52</v>
      </c>
      <c r="N24" s="2">
        <f>SUM(N25:N26)</f>
        <v>300474.61</v>
      </c>
      <c r="O24" s="24" t="s">
        <v>20</v>
      </c>
      <c r="P24" s="4"/>
    </row>
    <row r="25" spans="1:16" s="1" customFormat="1" ht="58.5" customHeight="1" x14ac:dyDescent="0.2">
      <c r="A25" s="75"/>
      <c r="B25" s="52"/>
      <c r="C25" s="50"/>
      <c r="D25" s="21" t="s">
        <v>37</v>
      </c>
      <c r="E25" s="16">
        <f t="shared" ref="E25:E26" si="3">SUM(F25:N25)</f>
        <v>494863.68</v>
      </c>
      <c r="F25" s="16">
        <v>0</v>
      </c>
      <c r="G25" s="22">
        <v>0</v>
      </c>
      <c r="H25" s="65">
        <v>116995.07</v>
      </c>
      <c r="I25" s="96"/>
      <c r="J25" s="96"/>
      <c r="K25" s="96"/>
      <c r="L25" s="97"/>
      <c r="M25" s="2">
        <v>183530.79</v>
      </c>
      <c r="N25" s="2">
        <v>194337.82</v>
      </c>
      <c r="O25" s="25"/>
      <c r="P25" s="4"/>
    </row>
    <row r="26" spans="1:16" s="1" customFormat="1" ht="69.75" customHeight="1" x14ac:dyDescent="0.2">
      <c r="A26" s="43"/>
      <c r="B26" s="84"/>
      <c r="C26" s="50"/>
      <c r="D26" s="21" t="s">
        <v>4</v>
      </c>
      <c r="E26" s="16">
        <f t="shared" si="3"/>
        <v>269703.48</v>
      </c>
      <c r="F26" s="16">
        <v>0</v>
      </c>
      <c r="G26" s="16">
        <v>0</v>
      </c>
      <c r="H26" s="65">
        <v>63377.96</v>
      </c>
      <c r="I26" s="96"/>
      <c r="J26" s="96"/>
      <c r="K26" s="96"/>
      <c r="L26" s="97"/>
      <c r="M26" s="2">
        <v>100188.73</v>
      </c>
      <c r="N26" s="2">
        <v>106136.79</v>
      </c>
      <c r="O26" s="25"/>
      <c r="P26" s="4"/>
    </row>
    <row r="27" spans="1:16" s="1" customFormat="1" ht="33" customHeight="1" x14ac:dyDescent="0.2">
      <c r="A27" s="43"/>
      <c r="B27" s="51" t="s">
        <v>62</v>
      </c>
      <c r="C27" s="29" t="s">
        <v>12</v>
      </c>
      <c r="D27" s="29" t="s">
        <v>12</v>
      </c>
      <c r="E27" s="36" t="s">
        <v>13</v>
      </c>
      <c r="F27" s="42" t="s">
        <v>15</v>
      </c>
      <c r="G27" s="42" t="s">
        <v>16</v>
      </c>
      <c r="H27" s="36" t="s">
        <v>59</v>
      </c>
      <c r="I27" s="56" t="s">
        <v>46</v>
      </c>
      <c r="J27" s="57"/>
      <c r="K27" s="57"/>
      <c r="L27" s="57"/>
      <c r="M27" s="42" t="s">
        <v>18</v>
      </c>
      <c r="N27" s="42" t="s">
        <v>19</v>
      </c>
      <c r="O27" s="25"/>
      <c r="P27" s="4"/>
    </row>
    <row r="28" spans="1:16" s="1" customFormat="1" ht="33" customHeight="1" x14ac:dyDescent="0.2">
      <c r="A28" s="43"/>
      <c r="B28" s="84"/>
      <c r="C28" s="54"/>
      <c r="D28" s="38"/>
      <c r="E28" s="58" t="e">
        <v>#REF!</v>
      </c>
      <c r="F28" s="71"/>
      <c r="G28" s="71"/>
      <c r="H28" s="58" t="e">
        <v>#REF!</v>
      </c>
      <c r="I28" s="13" t="s">
        <v>38</v>
      </c>
      <c r="J28" s="13" t="s">
        <v>39</v>
      </c>
      <c r="K28" s="13" t="s">
        <v>40</v>
      </c>
      <c r="L28" s="13" t="s">
        <v>41</v>
      </c>
      <c r="M28" s="71"/>
      <c r="N28" s="71"/>
      <c r="O28" s="25"/>
      <c r="P28" s="4"/>
    </row>
    <row r="29" spans="1:16" s="1" customFormat="1" ht="33" customHeight="1" x14ac:dyDescent="0.2">
      <c r="A29" s="28"/>
      <c r="B29" s="85"/>
      <c r="C29" s="55"/>
      <c r="D29" s="30"/>
      <c r="E29" s="13"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3</v>
      </c>
      <c r="O29" s="26"/>
      <c r="P29" s="4"/>
    </row>
    <row r="30" spans="1:16" s="1" customFormat="1" ht="33" customHeight="1" x14ac:dyDescent="0.2">
      <c r="A30" s="74" t="s">
        <v>32</v>
      </c>
      <c r="B30" s="51" t="s">
        <v>49</v>
      </c>
      <c r="C30" s="27" t="s">
        <v>21</v>
      </c>
      <c r="D30" s="21" t="s">
        <v>3</v>
      </c>
      <c r="E30" s="16">
        <f>SUM(F30:N30)</f>
        <v>616682.93999999994</v>
      </c>
      <c r="F30" s="16">
        <v>0</v>
      </c>
      <c r="G30" s="16">
        <f>SUM(G31:G32)</f>
        <v>70437</v>
      </c>
      <c r="H30" s="59">
        <f>SUM(H31:L32)</f>
        <v>411741.3</v>
      </c>
      <c r="I30" s="59"/>
      <c r="J30" s="59"/>
      <c r="K30" s="59"/>
      <c r="L30" s="59"/>
      <c r="M30" s="15">
        <f>SUM(M31:M32)</f>
        <v>111850.42</v>
      </c>
      <c r="N30" s="15">
        <f>SUM(N31:N32)</f>
        <v>22654.22</v>
      </c>
      <c r="O30" s="24" t="s">
        <v>20</v>
      </c>
      <c r="P30" s="4"/>
    </row>
    <row r="31" spans="1:16" s="1" customFormat="1" ht="60" customHeight="1" x14ac:dyDescent="0.2">
      <c r="A31" s="75"/>
      <c r="B31" s="84"/>
      <c r="C31" s="50"/>
      <c r="D31" s="21" t="s">
        <v>37</v>
      </c>
      <c r="E31" s="16">
        <f>SUM(F31:N31)</f>
        <v>400227.20999999996</v>
      </c>
      <c r="F31" s="16">
        <v>0</v>
      </c>
      <c r="G31" s="16">
        <f>SUM(G34+G46+G52)</f>
        <v>45713.599999999999</v>
      </c>
      <c r="H31" s="59">
        <f>SUM(H34+H46+H52+H40)</f>
        <v>267220.09999999998</v>
      </c>
      <c r="I31" s="59">
        <f t="shared" ref="I31:L31" si="4">SUM(I34+I46+I52)</f>
        <v>0</v>
      </c>
      <c r="J31" s="59">
        <f t="shared" si="4"/>
        <v>0</v>
      </c>
      <c r="K31" s="59">
        <f t="shared" si="4"/>
        <v>0</v>
      </c>
      <c r="L31" s="59">
        <f t="shared" si="4"/>
        <v>0</v>
      </c>
      <c r="M31" s="15">
        <f>SUM(M34+M46+M52+M40)</f>
        <v>72590.92</v>
      </c>
      <c r="N31" s="15">
        <f>SUM(N34+N46+N52+N40)</f>
        <v>14702.59</v>
      </c>
      <c r="O31" s="25"/>
      <c r="P31" s="4"/>
    </row>
    <row r="32" spans="1:16" s="1" customFormat="1" ht="66.75" customHeight="1" x14ac:dyDescent="0.2">
      <c r="A32" s="75"/>
      <c r="B32" s="46"/>
      <c r="C32" s="28"/>
      <c r="D32" s="19" t="s">
        <v>4</v>
      </c>
      <c r="E32" s="16">
        <f>SUM(F32:N32)</f>
        <v>216455.73</v>
      </c>
      <c r="F32" s="12">
        <v>0</v>
      </c>
      <c r="G32" s="11">
        <f>SUM(G35+G47+G53)</f>
        <v>24723.4</v>
      </c>
      <c r="H32" s="65">
        <f>H47+H53+H41</f>
        <v>144521.20000000001</v>
      </c>
      <c r="I32" s="66"/>
      <c r="J32" s="66"/>
      <c r="K32" s="66"/>
      <c r="L32" s="67"/>
      <c r="M32" s="9">
        <f>SUM(M35+M47+M53+M41)</f>
        <v>39259.5</v>
      </c>
      <c r="N32" s="9">
        <f>SUM(N35+N47+N53+N41)</f>
        <v>7951.63</v>
      </c>
      <c r="O32" s="26"/>
      <c r="P32" s="4"/>
    </row>
    <row r="33" spans="1:16" s="1" customFormat="1" ht="33" customHeight="1" x14ac:dyDescent="0.2">
      <c r="A33" s="75"/>
      <c r="B33" s="51" t="s">
        <v>50</v>
      </c>
      <c r="C33" s="27" t="s">
        <v>21</v>
      </c>
      <c r="D33" s="21" t="s">
        <v>3</v>
      </c>
      <c r="E33" s="16">
        <f>SUM(F33:N33)</f>
        <v>0</v>
      </c>
      <c r="F33" s="16">
        <v>0</v>
      </c>
      <c r="G33" s="16">
        <v>0</v>
      </c>
      <c r="H33" s="59">
        <v>0</v>
      </c>
      <c r="I33" s="59"/>
      <c r="J33" s="59"/>
      <c r="K33" s="59"/>
      <c r="L33" s="59"/>
      <c r="M33" s="15">
        <v>0</v>
      </c>
      <c r="N33" s="15">
        <v>0</v>
      </c>
      <c r="O33" s="24" t="s">
        <v>20</v>
      </c>
      <c r="P33" s="4"/>
    </row>
    <row r="34" spans="1:16" s="1" customFormat="1" ht="72" customHeight="1" x14ac:dyDescent="0.2">
      <c r="A34" s="75"/>
      <c r="B34" s="84"/>
      <c r="C34" s="50"/>
      <c r="D34" s="21" t="s">
        <v>37</v>
      </c>
      <c r="E34" s="16">
        <f>SUM(F34:O34)</f>
        <v>0</v>
      </c>
      <c r="F34" s="16">
        <v>0</v>
      </c>
      <c r="G34" s="16">
        <v>0</v>
      </c>
      <c r="H34" s="59">
        <v>0</v>
      </c>
      <c r="I34" s="59"/>
      <c r="J34" s="59"/>
      <c r="K34" s="59"/>
      <c r="L34" s="59"/>
      <c r="M34" s="15">
        <v>0</v>
      </c>
      <c r="N34" s="15">
        <v>0</v>
      </c>
      <c r="O34" s="25"/>
      <c r="P34" s="4"/>
    </row>
    <row r="35" spans="1:16" s="1" customFormat="1" ht="72" customHeight="1" x14ac:dyDescent="0.2">
      <c r="A35" s="75"/>
      <c r="B35" s="46"/>
      <c r="C35" s="28"/>
      <c r="D35" s="19" t="s">
        <v>4</v>
      </c>
      <c r="E35" s="16">
        <f>SUM(F35:O35)</f>
        <v>0</v>
      </c>
      <c r="F35" s="12">
        <v>0</v>
      </c>
      <c r="G35" s="11">
        <v>0</v>
      </c>
      <c r="H35" s="65">
        <v>0</v>
      </c>
      <c r="I35" s="66"/>
      <c r="J35" s="66"/>
      <c r="K35" s="66"/>
      <c r="L35" s="67"/>
      <c r="M35" s="9">
        <v>0</v>
      </c>
      <c r="N35" s="9">
        <v>0</v>
      </c>
      <c r="O35" s="26"/>
      <c r="P35" s="5"/>
    </row>
    <row r="36" spans="1:16" s="1" customFormat="1" ht="41.25" customHeight="1" x14ac:dyDescent="0.2">
      <c r="A36" s="75"/>
      <c r="B36" s="51" t="s">
        <v>53</v>
      </c>
      <c r="C36" s="29" t="s">
        <v>12</v>
      </c>
      <c r="D36" s="29" t="s">
        <v>12</v>
      </c>
      <c r="E36" s="27" t="s">
        <v>13</v>
      </c>
      <c r="F36" s="27" t="s">
        <v>15</v>
      </c>
      <c r="G36" s="27" t="s">
        <v>16</v>
      </c>
      <c r="H36" s="29" t="s">
        <v>59</v>
      </c>
      <c r="I36" s="39" t="s">
        <v>47</v>
      </c>
      <c r="J36" s="40"/>
      <c r="K36" s="40"/>
      <c r="L36" s="41"/>
      <c r="M36" s="27" t="s">
        <v>18</v>
      </c>
      <c r="N36" s="27" t="s">
        <v>19</v>
      </c>
      <c r="O36" s="24" t="s">
        <v>20</v>
      </c>
      <c r="P36" s="5"/>
    </row>
    <row r="37" spans="1:16" s="1" customFormat="1" ht="41.25" customHeight="1" x14ac:dyDescent="0.2">
      <c r="A37" s="75"/>
      <c r="B37" s="84"/>
      <c r="C37" s="38"/>
      <c r="D37" s="38"/>
      <c r="E37" s="28"/>
      <c r="F37" s="28"/>
      <c r="G37" s="64"/>
      <c r="H37" s="30" t="e">
        <v>#REF!</v>
      </c>
      <c r="I37" s="13" t="s">
        <v>38</v>
      </c>
      <c r="J37" s="13" t="s">
        <v>39</v>
      </c>
      <c r="K37" s="13" t="s">
        <v>40</v>
      </c>
      <c r="L37" s="13" t="s">
        <v>41</v>
      </c>
      <c r="M37" s="28"/>
      <c r="N37" s="28"/>
      <c r="O37" s="25"/>
      <c r="P37" s="5"/>
    </row>
    <row r="38" spans="1:16" s="1" customFormat="1" ht="38.25" customHeight="1" x14ac:dyDescent="0.2">
      <c r="A38" s="75"/>
      <c r="B38" s="85"/>
      <c r="C38" s="30"/>
      <c r="D38" s="30"/>
      <c r="E38" s="3">
        <v>0</v>
      </c>
      <c r="F38" s="3">
        <v>0</v>
      </c>
      <c r="G38" s="20">
        <v>0</v>
      </c>
      <c r="H38" s="18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26"/>
      <c r="P38" s="5"/>
    </row>
    <row r="39" spans="1:16" s="1" customFormat="1" ht="38.25" customHeight="1" x14ac:dyDescent="0.2">
      <c r="A39" s="75"/>
      <c r="B39" s="44" t="s">
        <v>63</v>
      </c>
      <c r="C39" s="27"/>
      <c r="D39" s="21" t="s">
        <v>3</v>
      </c>
      <c r="E39" s="10">
        <f>SUM(E40:E41)</f>
        <v>226901.25</v>
      </c>
      <c r="F39" s="10">
        <f>SUM(F40:F41)</f>
        <v>0</v>
      </c>
      <c r="G39" s="23">
        <f>SUM(G40:G41)</f>
        <v>0</v>
      </c>
      <c r="H39" s="47">
        <f>SUM(H40:L41)</f>
        <v>92396.61</v>
      </c>
      <c r="I39" s="48"/>
      <c r="J39" s="48"/>
      <c r="K39" s="48"/>
      <c r="L39" s="49"/>
      <c r="M39" s="10">
        <f t="shared" ref="M39:N39" si="5">SUM(M40:M41)</f>
        <v>111850.42</v>
      </c>
      <c r="N39" s="10">
        <f t="shared" si="5"/>
        <v>22654.22</v>
      </c>
      <c r="O39" s="24"/>
      <c r="P39" s="5"/>
    </row>
    <row r="40" spans="1:16" s="1" customFormat="1" ht="38.25" customHeight="1" x14ac:dyDescent="0.2">
      <c r="A40" s="75"/>
      <c r="B40" s="45"/>
      <c r="C40" s="50"/>
      <c r="D40" s="21" t="s">
        <v>37</v>
      </c>
      <c r="E40" s="10">
        <f>SUM(F40:N40)</f>
        <v>147258.92000000001</v>
      </c>
      <c r="F40" s="10">
        <v>0</v>
      </c>
      <c r="G40" s="23">
        <v>0</v>
      </c>
      <c r="H40" s="47">
        <v>59965.41</v>
      </c>
      <c r="I40" s="48"/>
      <c r="J40" s="48"/>
      <c r="K40" s="48"/>
      <c r="L40" s="49"/>
      <c r="M40" s="10">
        <v>72590.92</v>
      </c>
      <c r="N40" s="10">
        <v>14702.59</v>
      </c>
      <c r="O40" s="43"/>
      <c r="P40" s="5"/>
    </row>
    <row r="41" spans="1:16" s="1" customFormat="1" ht="53.25" customHeight="1" x14ac:dyDescent="0.2">
      <c r="A41" s="75"/>
      <c r="B41" s="46"/>
      <c r="C41" s="28"/>
      <c r="D41" s="19" t="s">
        <v>4</v>
      </c>
      <c r="E41" s="10">
        <f>SUM(F41:N41)</f>
        <v>79642.33</v>
      </c>
      <c r="F41" s="10">
        <v>0</v>
      </c>
      <c r="G41" s="23">
        <v>0</v>
      </c>
      <c r="H41" s="47">
        <v>32431.200000000001</v>
      </c>
      <c r="I41" s="48"/>
      <c r="J41" s="48"/>
      <c r="K41" s="48"/>
      <c r="L41" s="49"/>
      <c r="M41" s="10">
        <v>39259.5</v>
      </c>
      <c r="N41" s="10">
        <v>7951.63</v>
      </c>
      <c r="O41" s="28"/>
      <c r="P41" s="5"/>
    </row>
    <row r="42" spans="1:16" s="1" customFormat="1" ht="38.25" customHeight="1" x14ac:dyDescent="0.2">
      <c r="A42" s="75"/>
      <c r="B42" s="51" t="s">
        <v>64</v>
      </c>
      <c r="C42" s="29" t="s">
        <v>12</v>
      </c>
      <c r="D42" s="29" t="s">
        <v>12</v>
      </c>
      <c r="E42" s="27" t="s">
        <v>13</v>
      </c>
      <c r="F42" s="27" t="s">
        <v>15</v>
      </c>
      <c r="G42" s="27" t="s">
        <v>16</v>
      </c>
      <c r="H42" s="29" t="s">
        <v>59</v>
      </c>
      <c r="I42" s="39" t="s">
        <v>47</v>
      </c>
      <c r="J42" s="40"/>
      <c r="K42" s="40"/>
      <c r="L42" s="41"/>
      <c r="M42" s="27" t="s">
        <v>18</v>
      </c>
      <c r="N42" s="27" t="s">
        <v>19</v>
      </c>
      <c r="O42" s="17"/>
      <c r="P42" s="5"/>
    </row>
    <row r="43" spans="1:16" s="1" customFormat="1" ht="38.25" customHeight="1" x14ac:dyDescent="0.2">
      <c r="A43" s="75"/>
      <c r="B43" s="52"/>
      <c r="C43" s="38"/>
      <c r="D43" s="38"/>
      <c r="E43" s="28"/>
      <c r="F43" s="28"/>
      <c r="G43" s="64"/>
      <c r="H43" s="30" t="e">
        <v>#REF!</v>
      </c>
      <c r="I43" s="13" t="s">
        <v>38</v>
      </c>
      <c r="J43" s="13" t="s">
        <v>39</v>
      </c>
      <c r="K43" s="13" t="s">
        <v>40</v>
      </c>
      <c r="L43" s="13" t="s">
        <v>41</v>
      </c>
      <c r="M43" s="28"/>
      <c r="N43" s="28"/>
      <c r="O43" s="17"/>
      <c r="P43" s="5"/>
    </row>
    <row r="44" spans="1:16" s="1" customFormat="1" ht="38.25" customHeight="1" x14ac:dyDescent="0.2">
      <c r="A44" s="75"/>
      <c r="B44" s="53"/>
      <c r="C44" s="30"/>
      <c r="D44" s="30"/>
      <c r="E44" s="3">
        <v>2</v>
      </c>
      <c r="F44" s="3">
        <v>0</v>
      </c>
      <c r="G44" s="20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2</v>
      </c>
      <c r="O44" s="17"/>
      <c r="P44" s="5"/>
    </row>
    <row r="45" spans="1:16" s="1" customFormat="1" ht="38.25" customHeight="1" x14ac:dyDescent="0.2">
      <c r="A45" s="75"/>
      <c r="B45" s="44" t="s">
        <v>57</v>
      </c>
      <c r="C45" s="27" t="s">
        <v>21</v>
      </c>
      <c r="D45" s="21" t="s">
        <v>3</v>
      </c>
      <c r="E45" s="10">
        <f>SUM(F45:N45)</f>
        <v>154991.67999999999</v>
      </c>
      <c r="F45" s="10">
        <v>0</v>
      </c>
      <c r="G45" s="23">
        <f>SUM(G46:G47)</f>
        <v>0</v>
      </c>
      <c r="H45" s="47">
        <f>SUM(H46:L47)</f>
        <v>154991.67999999999</v>
      </c>
      <c r="I45" s="48"/>
      <c r="J45" s="48"/>
      <c r="K45" s="48"/>
      <c r="L45" s="49"/>
      <c r="M45" s="10">
        <v>0</v>
      </c>
      <c r="N45" s="10">
        <v>0</v>
      </c>
      <c r="O45" s="24" t="s">
        <v>56</v>
      </c>
      <c r="P45" s="5"/>
    </row>
    <row r="46" spans="1:16" s="1" customFormat="1" ht="38.25" customHeight="1" x14ac:dyDescent="0.2">
      <c r="A46" s="75"/>
      <c r="B46" s="45"/>
      <c r="C46" s="50"/>
      <c r="D46" s="21" t="s">
        <v>37</v>
      </c>
      <c r="E46" s="10">
        <f t="shared" ref="E46:E47" si="6">SUM(F46:N46)</f>
        <v>100589.6</v>
      </c>
      <c r="F46" s="10">
        <v>0</v>
      </c>
      <c r="G46" s="23">
        <v>0</v>
      </c>
      <c r="H46" s="47">
        <v>100589.6</v>
      </c>
      <c r="I46" s="48"/>
      <c r="J46" s="48"/>
      <c r="K46" s="48"/>
      <c r="L46" s="49"/>
      <c r="M46" s="10">
        <v>0</v>
      </c>
      <c r="N46" s="10">
        <v>0</v>
      </c>
      <c r="O46" s="43"/>
      <c r="P46" s="5"/>
    </row>
    <row r="47" spans="1:16" s="1" customFormat="1" ht="38.25" customHeight="1" x14ac:dyDescent="0.2">
      <c r="A47" s="75"/>
      <c r="B47" s="46"/>
      <c r="C47" s="28"/>
      <c r="D47" s="19" t="s">
        <v>4</v>
      </c>
      <c r="E47" s="10">
        <f t="shared" si="6"/>
        <v>54402.080000000002</v>
      </c>
      <c r="F47" s="10">
        <v>0</v>
      </c>
      <c r="G47" s="23">
        <v>0</v>
      </c>
      <c r="H47" s="47">
        <v>54402.080000000002</v>
      </c>
      <c r="I47" s="48"/>
      <c r="J47" s="48"/>
      <c r="K47" s="48"/>
      <c r="L47" s="49"/>
      <c r="M47" s="10">
        <v>0</v>
      </c>
      <c r="N47" s="10">
        <v>0</v>
      </c>
      <c r="O47" s="28"/>
      <c r="P47" s="5"/>
    </row>
    <row r="48" spans="1:16" s="1" customFormat="1" ht="38.25" customHeight="1" x14ac:dyDescent="0.2">
      <c r="A48" s="75"/>
      <c r="B48" s="51" t="s">
        <v>58</v>
      </c>
      <c r="C48" s="29" t="s">
        <v>12</v>
      </c>
      <c r="D48" s="29" t="s">
        <v>12</v>
      </c>
      <c r="E48" s="27" t="s">
        <v>13</v>
      </c>
      <c r="F48" s="27" t="s">
        <v>15</v>
      </c>
      <c r="G48" s="27" t="s">
        <v>16</v>
      </c>
      <c r="H48" s="29" t="s">
        <v>59</v>
      </c>
      <c r="I48" s="39" t="s">
        <v>47</v>
      </c>
      <c r="J48" s="40"/>
      <c r="K48" s="40"/>
      <c r="L48" s="41"/>
      <c r="M48" s="27" t="s">
        <v>18</v>
      </c>
      <c r="N48" s="27" t="s">
        <v>19</v>
      </c>
      <c r="O48" s="17"/>
      <c r="P48" s="5"/>
    </row>
    <row r="49" spans="1:16" s="1" customFormat="1" ht="38.25" customHeight="1" x14ac:dyDescent="0.2">
      <c r="A49" s="75"/>
      <c r="B49" s="52"/>
      <c r="C49" s="38"/>
      <c r="D49" s="38"/>
      <c r="E49" s="28"/>
      <c r="F49" s="28"/>
      <c r="G49" s="64"/>
      <c r="H49" s="30" t="e">
        <v>#REF!</v>
      </c>
      <c r="I49" s="13" t="s">
        <v>38</v>
      </c>
      <c r="J49" s="13" t="s">
        <v>39</v>
      </c>
      <c r="K49" s="13" t="s">
        <v>40</v>
      </c>
      <c r="L49" s="13" t="s">
        <v>41</v>
      </c>
      <c r="M49" s="28"/>
      <c r="N49" s="28"/>
      <c r="O49" s="17"/>
      <c r="P49" s="5"/>
    </row>
    <row r="50" spans="1:16" s="1" customFormat="1" ht="38.25" customHeight="1" x14ac:dyDescent="0.2">
      <c r="A50" s="75"/>
      <c r="B50" s="53"/>
      <c r="C50" s="30"/>
      <c r="D50" s="30"/>
      <c r="E50" s="3">
        <v>2</v>
      </c>
      <c r="F50" s="3">
        <v>0</v>
      </c>
      <c r="G50" s="20">
        <v>0</v>
      </c>
      <c r="H50" s="3">
        <v>2</v>
      </c>
      <c r="I50" s="3">
        <v>0</v>
      </c>
      <c r="J50" s="3">
        <v>0</v>
      </c>
      <c r="K50" s="3">
        <v>0</v>
      </c>
      <c r="L50" s="3">
        <v>2</v>
      </c>
      <c r="M50" s="3">
        <v>0</v>
      </c>
      <c r="N50" s="10">
        <v>0</v>
      </c>
      <c r="O50" s="17"/>
      <c r="P50" s="5"/>
    </row>
    <row r="51" spans="1:16" s="1" customFormat="1" ht="45" customHeight="1" x14ac:dyDescent="0.2">
      <c r="A51" s="75"/>
      <c r="B51" s="51" t="s">
        <v>51</v>
      </c>
      <c r="C51" s="27" t="s">
        <v>21</v>
      </c>
      <c r="D51" s="21" t="s">
        <v>3</v>
      </c>
      <c r="E51" s="16">
        <f>SUM(F51:N51)</f>
        <v>234790.01</v>
      </c>
      <c r="F51" s="16">
        <v>0</v>
      </c>
      <c r="G51" s="16">
        <f>SUM(G52:G53)</f>
        <v>70437</v>
      </c>
      <c r="H51" s="59">
        <f>H52+H53</f>
        <v>164353.01</v>
      </c>
      <c r="I51" s="59"/>
      <c r="J51" s="59"/>
      <c r="K51" s="59"/>
      <c r="L51" s="59"/>
      <c r="M51" s="15">
        <f>M52+M53</f>
        <v>0</v>
      </c>
      <c r="N51" s="15">
        <v>0</v>
      </c>
      <c r="O51" s="24" t="s">
        <v>20</v>
      </c>
      <c r="P51" s="5"/>
    </row>
    <row r="52" spans="1:16" s="1" customFormat="1" ht="60" customHeight="1" x14ac:dyDescent="0.2">
      <c r="A52" s="75"/>
      <c r="B52" s="84"/>
      <c r="C52" s="50"/>
      <c r="D52" s="21" t="s">
        <v>37</v>
      </c>
      <c r="E52" s="16">
        <f>SUM(F52:O52)</f>
        <v>152378.69</v>
      </c>
      <c r="F52" s="16">
        <v>0</v>
      </c>
      <c r="G52" s="16">
        <v>45713.599999999999</v>
      </c>
      <c r="H52" s="59">
        <v>106665.09</v>
      </c>
      <c r="I52" s="59"/>
      <c r="J52" s="59"/>
      <c r="K52" s="59"/>
      <c r="L52" s="59"/>
      <c r="M52" s="15">
        <v>0</v>
      </c>
      <c r="N52" s="15">
        <v>0</v>
      </c>
      <c r="O52" s="25"/>
      <c r="P52" s="5"/>
    </row>
    <row r="53" spans="1:16" s="1" customFormat="1" ht="65.25" customHeight="1" x14ac:dyDescent="0.2">
      <c r="A53" s="75"/>
      <c r="B53" s="46"/>
      <c r="C53" s="28"/>
      <c r="D53" s="19" t="s">
        <v>4</v>
      </c>
      <c r="E53" s="16">
        <f>SUM(F53:O53)</f>
        <v>82411.320000000007</v>
      </c>
      <c r="F53" s="12">
        <v>0</v>
      </c>
      <c r="G53" s="11">
        <v>24723.4</v>
      </c>
      <c r="H53" s="65">
        <v>57687.92</v>
      </c>
      <c r="I53" s="66"/>
      <c r="J53" s="66"/>
      <c r="K53" s="66"/>
      <c r="L53" s="67"/>
      <c r="M53" s="9">
        <v>0</v>
      </c>
      <c r="N53" s="9">
        <v>0</v>
      </c>
      <c r="O53" s="26"/>
      <c r="P53" s="5"/>
    </row>
    <row r="54" spans="1:16" s="1" customFormat="1" ht="33" customHeight="1" x14ac:dyDescent="0.2">
      <c r="A54" s="75"/>
      <c r="B54" s="51" t="s">
        <v>54</v>
      </c>
      <c r="C54" s="29" t="s">
        <v>12</v>
      </c>
      <c r="D54" s="29" t="s">
        <v>12</v>
      </c>
      <c r="E54" s="27" t="s">
        <v>13</v>
      </c>
      <c r="F54" s="27" t="s">
        <v>15</v>
      </c>
      <c r="G54" s="27" t="s">
        <v>16</v>
      </c>
      <c r="H54" s="29" t="s">
        <v>59</v>
      </c>
      <c r="I54" s="39" t="s">
        <v>47</v>
      </c>
      <c r="J54" s="40"/>
      <c r="K54" s="40"/>
      <c r="L54" s="41"/>
      <c r="M54" s="27" t="s">
        <v>18</v>
      </c>
      <c r="N54" s="27" t="s">
        <v>19</v>
      </c>
      <c r="O54" s="24" t="s">
        <v>20</v>
      </c>
      <c r="P54" s="4"/>
    </row>
    <row r="55" spans="1:16" s="1" customFormat="1" ht="29.25" customHeight="1" x14ac:dyDescent="0.2">
      <c r="A55" s="75"/>
      <c r="B55" s="84"/>
      <c r="C55" s="38"/>
      <c r="D55" s="38"/>
      <c r="E55" s="28"/>
      <c r="F55" s="28"/>
      <c r="G55" s="64"/>
      <c r="H55" s="30" t="e">
        <v>#REF!</v>
      </c>
      <c r="I55" s="13" t="s">
        <v>38</v>
      </c>
      <c r="J55" s="13" t="s">
        <v>39</v>
      </c>
      <c r="K55" s="13" t="s">
        <v>40</v>
      </c>
      <c r="L55" s="13" t="s">
        <v>41</v>
      </c>
      <c r="M55" s="28"/>
      <c r="N55" s="28"/>
      <c r="O55" s="25"/>
      <c r="P55" s="4"/>
    </row>
    <row r="56" spans="1:16" s="1" customFormat="1" ht="27" customHeight="1" x14ac:dyDescent="0.2">
      <c r="A56" s="76"/>
      <c r="B56" s="85"/>
      <c r="C56" s="30"/>
      <c r="D56" s="30"/>
      <c r="E56" s="3">
        <v>3</v>
      </c>
      <c r="F56" s="3">
        <v>0</v>
      </c>
      <c r="G56" s="20">
        <v>0</v>
      </c>
      <c r="H56" s="3">
        <v>3</v>
      </c>
      <c r="I56" s="3">
        <v>0</v>
      </c>
      <c r="J56" s="3">
        <v>0</v>
      </c>
      <c r="K56" s="3">
        <v>0</v>
      </c>
      <c r="L56" s="3">
        <v>3</v>
      </c>
      <c r="M56" s="3">
        <v>0</v>
      </c>
      <c r="N56" s="3">
        <v>0</v>
      </c>
      <c r="O56" s="26"/>
      <c r="P56" s="4"/>
    </row>
    <row r="57" spans="1:16" s="1" customFormat="1" ht="48" customHeight="1" x14ac:dyDescent="0.2">
      <c r="A57" s="72" t="s">
        <v>33</v>
      </c>
      <c r="B57" s="87" t="s">
        <v>23</v>
      </c>
      <c r="C57" s="27" t="s">
        <v>21</v>
      </c>
      <c r="D57" s="21" t="s">
        <v>3</v>
      </c>
      <c r="E57" s="16">
        <f>SUM(F57:N57)</f>
        <v>20360</v>
      </c>
      <c r="F57" s="16">
        <v>3800</v>
      </c>
      <c r="G57" s="16">
        <f>SUM(G58)</f>
        <v>4560</v>
      </c>
      <c r="H57" s="56">
        <f>H58</f>
        <v>4000</v>
      </c>
      <c r="I57" s="57"/>
      <c r="J57" s="57"/>
      <c r="K57" s="57"/>
      <c r="L57" s="57"/>
      <c r="M57" s="2">
        <f>M58</f>
        <v>4000</v>
      </c>
      <c r="N57" s="2">
        <f>N58</f>
        <v>4000</v>
      </c>
      <c r="O57" s="27" t="s">
        <v>20</v>
      </c>
    </row>
    <row r="58" spans="1:16" s="1" customFormat="1" ht="107.25" customHeight="1" x14ac:dyDescent="0.2">
      <c r="A58" s="60"/>
      <c r="B58" s="60"/>
      <c r="C58" s="64"/>
      <c r="D58" s="21" t="s">
        <v>4</v>
      </c>
      <c r="E58" s="16">
        <f>SUM(F58:N58)</f>
        <v>20360</v>
      </c>
      <c r="F58" s="16">
        <f>SUM(F60+F65+F70+F75)</f>
        <v>3800</v>
      </c>
      <c r="G58" s="16">
        <f>SUM(G60+G65+G70+G75)</f>
        <v>4560</v>
      </c>
      <c r="H58" s="56">
        <f t="shared" ref="H58:N58" si="7">SUM(H60+H65+H70+H75)</f>
        <v>4000</v>
      </c>
      <c r="I58" s="57">
        <f t="shared" si="7"/>
        <v>0</v>
      </c>
      <c r="J58" s="57">
        <f t="shared" si="7"/>
        <v>0</v>
      </c>
      <c r="K58" s="57">
        <f t="shared" si="7"/>
        <v>0</v>
      </c>
      <c r="L58" s="57">
        <f t="shared" si="7"/>
        <v>0</v>
      </c>
      <c r="M58" s="2">
        <f t="shared" si="7"/>
        <v>4000</v>
      </c>
      <c r="N58" s="2">
        <f t="shared" si="7"/>
        <v>4000</v>
      </c>
      <c r="O58" s="64"/>
    </row>
    <row r="59" spans="1:16" s="1" customFormat="1" ht="60" customHeight="1" x14ac:dyDescent="0.2">
      <c r="A59" s="27" t="s">
        <v>34</v>
      </c>
      <c r="B59" s="34" t="s">
        <v>24</v>
      </c>
      <c r="C59" s="27" t="s">
        <v>21</v>
      </c>
      <c r="D59" s="21" t="s">
        <v>3</v>
      </c>
      <c r="E59" s="16">
        <f>SUM(F59:N59)</f>
        <v>9960</v>
      </c>
      <c r="F59" s="16">
        <v>2100</v>
      </c>
      <c r="G59" s="16">
        <f>SUM(G60)</f>
        <v>1860</v>
      </c>
      <c r="H59" s="56">
        <f>SUM(H60)</f>
        <v>2000</v>
      </c>
      <c r="I59" s="57"/>
      <c r="J59" s="57"/>
      <c r="K59" s="57"/>
      <c r="L59" s="57"/>
      <c r="M59" s="2">
        <f>SUM(M60)</f>
        <v>2000</v>
      </c>
      <c r="N59" s="2">
        <f>SUM(N60)</f>
        <v>2000</v>
      </c>
      <c r="O59" s="34" t="s">
        <v>20</v>
      </c>
    </row>
    <row r="60" spans="1:16" s="1" customFormat="1" ht="78.75" customHeight="1" x14ac:dyDescent="0.2">
      <c r="A60" s="86"/>
      <c r="B60" s="60"/>
      <c r="C60" s="73"/>
      <c r="D60" s="21" t="s">
        <v>4</v>
      </c>
      <c r="E60" s="16">
        <f>SUM(F60:N60)</f>
        <v>9960</v>
      </c>
      <c r="F60" s="16">
        <v>2100</v>
      </c>
      <c r="G60" s="16">
        <v>1860</v>
      </c>
      <c r="H60" s="56">
        <v>2000</v>
      </c>
      <c r="I60" s="57"/>
      <c r="J60" s="57"/>
      <c r="K60" s="57"/>
      <c r="L60" s="57"/>
      <c r="M60" s="2">
        <v>2000</v>
      </c>
      <c r="N60" s="2">
        <v>2000</v>
      </c>
      <c r="O60" s="34"/>
    </row>
    <row r="61" spans="1:16" s="1" customFormat="1" ht="26.25" customHeight="1" x14ac:dyDescent="0.2">
      <c r="A61" s="86"/>
      <c r="B61" s="34" t="s">
        <v>28</v>
      </c>
      <c r="C61" s="29" t="s">
        <v>12</v>
      </c>
      <c r="D61" s="29" t="s">
        <v>12</v>
      </c>
      <c r="E61" s="36" t="s">
        <v>13</v>
      </c>
      <c r="F61" s="29" t="s">
        <v>15</v>
      </c>
      <c r="G61" s="29" t="s">
        <v>16</v>
      </c>
      <c r="H61" s="36" t="s">
        <v>59</v>
      </c>
      <c r="I61" s="56" t="s">
        <v>47</v>
      </c>
      <c r="J61" s="57"/>
      <c r="K61" s="57"/>
      <c r="L61" s="57"/>
      <c r="M61" s="36" t="s">
        <v>18</v>
      </c>
      <c r="N61" s="36" t="s">
        <v>19</v>
      </c>
      <c r="O61" s="68" t="s">
        <v>12</v>
      </c>
    </row>
    <row r="62" spans="1:16" s="1" customFormat="1" ht="20.25" customHeight="1" x14ac:dyDescent="0.2">
      <c r="A62" s="86"/>
      <c r="B62" s="60"/>
      <c r="C62" s="54"/>
      <c r="D62" s="54"/>
      <c r="E62" s="58" t="e">
        <v>#REF!</v>
      </c>
      <c r="F62" s="30"/>
      <c r="G62" s="55"/>
      <c r="H62" s="58" t="e">
        <v>#REF!</v>
      </c>
      <c r="I62" s="13" t="s">
        <v>38</v>
      </c>
      <c r="J62" s="13" t="s">
        <v>39</v>
      </c>
      <c r="K62" s="13" t="s">
        <v>40</v>
      </c>
      <c r="L62" s="13" t="s">
        <v>41</v>
      </c>
      <c r="M62" s="58" t="s">
        <v>8</v>
      </c>
      <c r="N62" s="58" t="s">
        <v>10</v>
      </c>
      <c r="O62" s="68"/>
    </row>
    <row r="63" spans="1:16" s="1" customFormat="1" ht="21.75" customHeight="1" x14ac:dyDescent="0.2">
      <c r="A63" s="64"/>
      <c r="B63" s="60"/>
      <c r="C63" s="55"/>
      <c r="D63" s="55"/>
      <c r="E63" s="13">
        <v>5</v>
      </c>
      <c r="F63" s="13">
        <v>1</v>
      </c>
      <c r="G63" s="13">
        <v>1</v>
      </c>
      <c r="H63" s="3">
        <v>1</v>
      </c>
      <c r="I63" s="3">
        <v>0</v>
      </c>
      <c r="J63" s="3">
        <v>0</v>
      </c>
      <c r="K63" s="3">
        <v>0</v>
      </c>
      <c r="L63" s="3">
        <v>1</v>
      </c>
      <c r="M63" s="3">
        <v>1</v>
      </c>
      <c r="N63" s="3">
        <v>1</v>
      </c>
      <c r="O63" s="68"/>
    </row>
    <row r="64" spans="1:16" s="1" customFormat="1" ht="51" customHeight="1" x14ac:dyDescent="0.2">
      <c r="A64" s="27" t="s">
        <v>35</v>
      </c>
      <c r="B64" s="83" t="s">
        <v>52</v>
      </c>
      <c r="C64" s="34" t="s">
        <v>11</v>
      </c>
      <c r="D64" s="21" t="s">
        <v>3</v>
      </c>
      <c r="E64" s="16">
        <f>SUM(E65)</f>
        <v>0</v>
      </c>
      <c r="F64" s="22">
        <v>0</v>
      </c>
      <c r="G64" s="22"/>
      <c r="H64" s="61">
        <v>0</v>
      </c>
      <c r="I64" s="62"/>
      <c r="J64" s="62"/>
      <c r="K64" s="62"/>
      <c r="L64" s="63"/>
      <c r="M64" s="2">
        <v>0</v>
      </c>
      <c r="N64" s="2">
        <v>0</v>
      </c>
      <c r="O64" s="51" t="s">
        <v>20</v>
      </c>
    </row>
    <row r="65" spans="1:15" s="1" customFormat="1" ht="60.75" customHeight="1" x14ac:dyDescent="0.2">
      <c r="A65" s="86"/>
      <c r="B65" s="53"/>
      <c r="C65" s="60"/>
      <c r="D65" s="21" t="s">
        <v>4</v>
      </c>
      <c r="E65" s="16">
        <f>SUM(F65:N65)</f>
        <v>0</v>
      </c>
      <c r="F65" s="22">
        <v>0</v>
      </c>
      <c r="G65" s="22"/>
      <c r="H65" s="61">
        <v>0</v>
      </c>
      <c r="I65" s="62"/>
      <c r="J65" s="62"/>
      <c r="K65" s="62"/>
      <c r="L65" s="63"/>
      <c r="M65" s="2">
        <v>0</v>
      </c>
      <c r="N65" s="2">
        <v>0</v>
      </c>
      <c r="O65" s="69"/>
    </row>
    <row r="66" spans="1:15" s="1" customFormat="1" ht="34.5" customHeight="1" x14ac:dyDescent="0.2">
      <c r="A66" s="86"/>
      <c r="B66" s="34" t="s">
        <v>55</v>
      </c>
      <c r="C66" s="29" t="s">
        <v>12</v>
      </c>
      <c r="D66" s="29" t="s">
        <v>12</v>
      </c>
      <c r="E66" s="36" t="s">
        <v>13</v>
      </c>
      <c r="F66" s="29" t="s">
        <v>15</v>
      </c>
      <c r="G66" s="29" t="s">
        <v>16</v>
      </c>
      <c r="H66" s="36" t="s">
        <v>59</v>
      </c>
      <c r="I66" s="56" t="s">
        <v>47</v>
      </c>
      <c r="J66" s="57"/>
      <c r="K66" s="57"/>
      <c r="L66" s="57"/>
      <c r="M66" s="36" t="s">
        <v>18</v>
      </c>
      <c r="N66" s="36" t="s">
        <v>19</v>
      </c>
      <c r="O66" s="68" t="s">
        <v>12</v>
      </c>
    </row>
    <row r="67" spans="1:15" s="1" customFormat="1" ht="24" customHeight="1" x14ac:dyDescent="0.2">
      <c r="A67" s="86"/>
      <c r="B67" s="60"/>
      <c r="C67" s="54"/>
      <c r="D67" s="54"/>
      <c r="E67" s="58" t="e">
        <v>#REF!</v>
      </c>
      <c r="F67" s="30"/>
      <c r="G67" s="55"/>
      <c r="H67" s="58" t="e">
        <v>#REF!</v>
      </c>
      <c r="I67" s="13" t="s">
        <v>38</v>
      </c>
      <c r="J67" s="13" t="s">
        <v>39</v>
      </c>
      <c r="K67" s="13" t="s">
        <v>40</v>
      </c>
      <c r="L67" s="13" t="s">
        <v>41</v>
      </c>
      <c r="M67" s="58" t="s">
        <v>8</v>
      </c>
      <c r="N67" s="58" t="s">
        <v>10</v>
      </c>
      <c r="O67" s="68"/>
    </row>
    <row r="68" spans="1:15" s="1" customFormat="1" ht="38.25" customHeight="1" x14ac:dyDescent="0.2">
      <c r="A68" s="64"/>
      <c r="B68" s="60"/>
      <c r="C68" s="55"/>
      <c r="D68" s="55"/>
      <c r="E68" s="13">
        <v>0</v>
      </c>
      <c r="F68" s="13">
        <v>0</v>
      </c>
      <c r="G68" s="1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68"/>
    </row>
    <row r="69" spans="1:15" s="1" customFormat="1" ht="42.75" customHeight="1" x14ac:dyDescent="0.2">
      <c r="A69" s="27" t="s">
        <v>36</v>
      </c>
      <c r="B69" s="51" t="s">
        <v>25</v>
      </c>
      <c r="C69" s="51" t="s">
        <v>11</v>
      </c>
      <c r="D69" s="21" t="s">
        <v>3</v>
      </c>
      <c r="E69" s="16">
        <f>SUM(H69:N69)</f>
        <v>0</v>
      </c>
      <c r="F69" s="22">
        <v>0</v>
      </c>
      <c r="G69" s="22">
        <v>0</v>
      </c>
      <c r="H69" s="61">
        <v>0</v>
      </c>
      <c r="I69" s="62"/>
      <c r="J69" s="62"/>
      <c r="K69" s="62"/>
      <c r="L69" s="63"/>
      <c r="M69" s="2">
        <v>0</v>
      </c>
      <c r="N69" s="2">
        <v>0</v>
      </c>
      <c r="O69" s="51" t="s">
        <v>20</v>
      </c>
    </row>
    <row r="70" spans="1:15" s="1" customFormat="1" ht="47.25" customHeight="1" x14ac:dyDescent="0.2">
      <c r="A70" s="86"/>
      <c r="B70" s="53"/>
      <c r="C70" s="53"/>
      <c r="D70" s="21" t="s">
        <v>4</v>
      </c>
      <c r="E70" s="16">
        <f>SUM(H70:N70)</f>
        <v>0</v>
      </c>
      <c r="F70" s="22">
        <v>0</v>
      </c>
      <c r="G70" s="22">
        <v>0</v>
      </c>
      <c r="H70" s="61">
        <v>0</v>
      </c>
      <c r="I70" s="62"/>
      <c r="J70" s="62"/>
      <c r="K70" s="62"/>
      <c r="L70" s="63"/>
      <c r="M70" s="2">
        <v>0</v>
      </c>
      <c r="N70" s="2">
        <v>0</v>
      </c>
      <c r="O70" s="69"/>
    </row>
    <row r="71" spans="1:15" s="1" customFormat="1" ht="17.25" customHeight="1" x14ac:dyDescent="0.2">
      <c r="A71" s="86"/>
      <c r="B71" s="51" t="s">
        <v>26</v>
      </c>
      <c r="C71" s="29" t="s">
        <v>12</v>
      </c>
      <c r="D71" s="29" t="s">
        <v>12</v>
      </c>
      <c r="E71" s="36" t="s">
        <v>13</v>
      </c>
      <c r="F71" s="29" t="s">
        <v>15</v>
      </c>
      <c r="G71" s="29" t="s">
        <v>16</v>
      </c>
      <c r="H71" s="36" t="s">
        <v>59</v>
      </c>
      <c r="I71" s="56" t="s">
        <v>46</v>
      </c>
      <c r="J71" s="57"/>
      <c r="K71" s="57"/>
      <c r="L71" s="57"/>
      <c r="M71" s="27" t="s">
        <v>18</v>
      </c>
      <c r="N71" s="27" t="s">
        <v>19</v>
      </c>
      <c r="O71" s="24" t="s">
        <v>20</v>
      </c>
    </row>
    <row r="72" spans="1:15" s="1" customFormat="1" ht="45" customHeight="1" x14ac:dyDescent="0.2">
      <c r="A72" s="86"/>
      <c r="B72" s="52"/>
      <c r="C72" s="54"/>
      <c r="D72" s="54"/>
      <c r="E72" s="58" t="e">
        <f>#REF!</f>
        <v>#REF!</v>
      </c>
      <c r="F72" s="55"/>
      <c r="G72" s="55"/>
      <c r="H72" s="58" t="e">
        <v>#REF!</v>
      </c>
      <c r="I72" s="13" t="s">
        <v>38</v>
      </c>
      <c r="J72" s="13" t="s">
        <v>39</v>
      </c>
      <c r="K72" s="13" t="s">
        <v>40</v>
      </c>
      <c r="L72" s="13" t="s">
        <v>41</v>
      </c>
      <c r="M72" s="64"/>
      <c r="N72" s="64"/>
      <c r="O72" s="25"/>
    </row>
    <row r="73" spans="1:15" s="1" customFormat="1" ht="52.5" customHeight="1" x14ac:dyDescent="0.2">
      <c r="A73" s="64"/>
      <c r="B73" s="53"/>
      <c r="C73" s="55"/>
      <c r="D73" s="55"/>
      <c r="E73" s="13">
        <v>0</v>
      </c>
      <c r="F73" s="13">
        <v>0</v>
      </c>
      <c r="G73" s="1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26"/>
    </row>
    <row r="74" spans="1:15" s="1" customFormat="1" ht="52.5" customHeight="1" x14ac:dyDescent="0.2">
      <c r="A74" s="27"/>
      <c r="B74" s="83" t="s">
        <v>44</v>
      </c>
      <c r="C74" s="29" t="s">
        <v>12</v>
      </c>
      <c r="D74" s="21" t="s">
        <v>3</v>
      </c>
      <c r="E74" s="10">
        <f>SUM(F74:N74)</f>
        <v>10400</v>
      </c>
      <c r="F74" s="10">
        <f>SUM(F75)</f>
        <v>1700</v>
      </c>
      <c r="G74" s="23">
        <f>SUM(G75)</f>
        <v>2700</v>
      </c>
      <c r="H74" s="31">
        <f>SUM(H75)</f>
        <v>2000</v>
      </c>
      <c r="I74" s="32"/>
      <c r="J74" s="32"/>
      <c r="K74" s="32"/>
      <c r="L74" s="33"/>
      <c r="M74" s="10">
        <f t="shared" ref="M74:N74" si="8">SUM(M75)</f>
        <v>2000</v>
      </c>
      <c r="N74" s="10">
        <f t="shared" si="8"/>
        <v>2000</v>
      </c>
      <c r="O74" s="24" t="s">
        <v>20</v>
      </c>
    </row>
    <row r="75" spans="1:15" s="1" customFormat="1" ht="67.5" customHeight="1" x14ac:dyDescent="0.2">
      <c r="A75" s="28"/>
      <c r="B75" s="53"/>
      <c r="C75" s="30"/>
      <c r="D75" s="21" t="s">
        <v>4</v>
      </c>
      <c r="E75" s="10">
        <f>SUM(F75:N75)</f>
        <v>10400</v>
      </c>
      <c r="F75" s="10">
        <v>1700</v>
      </c>
      <c r="G75" s="23">
        <v>2700</v>
      </c>
      <c r="H75" s="31">
        <v>2000</v>
      </c>
      <c r="I75" s="32"/>
      <c r="J75" s="32"/>
      <c r="K75" s="32"/>
      <c r="L75" s="33"/>
      <c r="M75" s="10">
        <v>2000</v>
      </c>
      <c r="N75" s="10">
        <v>2000</v>
      </c>
      <c r="O75" s="25"/>
    </row>
    <row r="76" spans="1:15" s="1" customFormat="1" ht="81.75" customHeight="1" x14ac:dyDescent="0.2">
      <c r="A76" s="27"/>
      <c r="B76" s="34" t="s">
        <v>27</v>
      </c>
      <c r="C76" s="36" t="s">
        <v>12</v>
      </c>
      <c r="D76" s="29" t="s">
        <v>12</v>
      </c>
      <c r="E76" s="13" t="s">
        <v>45</v>
      </c>
      <c r="F76" s="13">
        <v>2023</v>
      </c>
      <c r="G76" s="13" t="s">
        <v>16</v>
      </c>
      <c r="H76" s="3" t="s">
        <v>59</v>
      </c>
      <c r="I76" s="39" t="s">
        <v>46</v>
      </c>
      <c r="J76" s="40"/>
      <c r="K76" s="40"/>
      <c r="L76" s="41"/>
      <c r="M76" s="21" t="s">
        <v>18</v>
      </c>
      <c r="N76" s="21" t="s">
        <v>19</v>
      </c>
      <c r="O76" s="25"/>
    </row>
    <row r="77" spans="1:15" s="1" customFormat="1" ht="18" customHeight="1" x14ac:dyDescent="0.2">
      <c r="A77" s="43"/>
      <c r="B77" s="35"/>
      <c r="C77" s="37"/>
      <c r="D77" s="38"/>
      <c r="E77" s="29">
        <v>5</v>
      </c>
      <c r="F77" s="29">
        <v>1</v>
      </c>
      <c r="G77" s="42">
        <v>1</v>
      </c>
      <c r="H77" s="42">
        <v>1</v>
      </c>
      <c r="I77" s="13" t="s">
        <v>38</v>
      </c>
      <c r="J77" s="13" t="s">
        <v>39</v>
      </c>
      <c r="K77" s="13" t="s">
        <v>40</v>
      </c>
      <c r="L77" s="13" t="s">
        <v>41</v>
      </c>
      <c r="M77" s="42">
        <v>1</v>
      </c>
      <c r="N77" s="42">
        <v>1</v>
      </c>
      <c r="O77" s="25"/>
    </row>
    <row r="78" spans="1:15" s="1" customFormat="1" ht="21.75" customHeight="1" x14ac:dyDescent="0.2">
      <c r="A78" s="28"/>
      <c r="B78" s="35"/>
      <c r="C78" s="37"/>
      <c r="D78" s="38"/>
      <c r="E78" s="38"/>
      <c r="F78" s="38"/>
      <c r="G78" s="71"/>
      <c r="H78" s="30"/>
      <c r="I78" s="3">
        <v>0</v>
      </c>
      <c r="J78" s="3">
        <v>0</v>
      </c>
      <c r="K78" s="3">
        <v>0</v>
      </c>
      <c r="L78" s="3">
        <v>1</v>
      </c>
      <c r="M78" s="30"/>
      <c r="N78" s="30"/>
      <c r="O78" s="26"/>
    </row>
    <row r="79" spans="1:15" s="1" customFormat="1" ht="29.25" customHeight="1" x14ac:dyDescent="0.2">
      <c r="A79" s="72"/>
      <c r="B79" s="77" t="s">
        <v>14</v>
      </c>
      <c r="C79" s="78"/>
      <c r="D79" s="21" t="s">
        <v>3</v>
      </c>
      <c r="E79" s="16">
        <f>SUM(F79:N79)</f>
        <v>1420982.3900000001</v>
      </c>
      <c r="F79" s="16">
        <f>F80+F81</f>
        <v>3800</v>
      </c>
      <c r="G79" s="16">
        <f>G80+G81</f>
        <v>94369.290000000008</v>
      </c>
      <c r="H79" s="56">
        <f>H15+H30+H57</f>
        <v>596114.32999999996</v>
      </c>
      <c r="I79" s="56"/>
      <c r="J79" s="56"/>
      <c r="K79" s="56"/>
      <c r="L79" s="56"/>
      <c r="M79" s="15">
        <f>M80+M81</f>
        <v>399569.94</v>
      </c>
      <c r="N79" s="15">
        <f>N80+N81</f>
        <v>327128.83</v>
      </c>
      <c r="O79" s="70"/>
    </row>
    <row r="80" spans="1:15" s="1" customFormat="1" ht="50.25" customHeight="1" x14ac:dyDescent="0.2">
      <c r="A80" s="72"/>
      <c r="B80" s="79"/>
      <c r="C80" s="80"/>
      <c r="D80" s="21" t="s">
        <v>37</v>
      </c>
      <c r="E80" s="16">
        <f>SUM(F80:N80)</f>
        <v>907663.51000000013</v>
      </c>
      <c r="F80" s="16">
        <v>0</v>
      </c>
      <c r="G80" s="22">
        <f t="shared" ref="G80:N80" si="9">SUM(G31+G16)</f>
        <v>58286.22</v>
      </c>
      <c r="H80" s="61">
        <f t="shared" si="9"/>
        <v>384215.17</v>
      </c>
      <c r="I80" s="66">
        <f t="shared" si="9"/>
        <v>0</v>
      </c>
      <c r="J80" s="66">
        <f t="shared" si="9"/>
        <v>0</v>
      </c>
      <c r="K80" s="66">
        <f t="shared" si="9"/>
        <v>0</v>
      </c>
      <c r="L80" s="67">
        <f t="shared" si="9"/>
        <v>0</v>
      </c>
      <c r="M80" s="15">
        <f t="shared" si="9"/>
        <v>256121.71000000002</v>
      </c>
      <c r="N80" s="15">
        <f t="shared" si="9"/>
        <v>209040.41</v>
      </c>
      <c r="O80" s="34"/>
    </row>
    <row r="81" spans="1:15" s="1" customFormat="1" ht="63.75" customHeight="1" x14ac:dyDescent="0.2">
      <c r="A81" s="72"/>
      <c r="B81" s="81"/>
      <c r="C81" s="82"/>
      <c r="D81" s="21" t="s">
        <v>4</v>
      </c>
      <c r="E81" s="16">
        <f>SUM(F81:N81)</f>
        <v>513318.87999999995</v>
      </c>
      <c r="F81" s="16">
        <f>F57+F15</f>
        <v>3800</v>
      </c>
      <c r="G81" s="16">
        <f t="shared" ref="G81:N81" si="10">SUM(G58+G32+G17)</f>
        <v>36083.07</v>
      </c>
      <c r="H81" s="56">
        <f t="shared" si="10"/>
        <v>211899.16</v>
      </c>
      <c r="I81" s="57">
        <f t="shared" si="10"/>
        <v>0</v>
      </c>
      <c r="J81" s="57">
        <f t="shared" si="10"/>
        <v>0</v>
      </c>
      <c r="K81" s="57">
        <f t="shared" si="10"/>
        <v>0</v>
      </c>
      <c r="L81" s="57">
        <f t="shared" si="10"/>
        <v>0</v>
      </c>
      <c r="M81" s="15">
        <f t="shared" si="10"/>
        <v>143448.22999999998</v>
      </c>
      <c r="N81" s="15">
        <f t="shared" si="10"/>
        <v>118088.42</v>
      </c>
      <c r="O81" s="34"/>
    </row>
    <row r="82" spans="1:15" x14ac:dyDescent="0.2">
      <c r="E82" s="6"/>
      <c r="J82" s="6"/>
    </row>
    <row r="83" spans="1:15" x14ac:dyDescent="0.2">
      <c r="E83" s="6"/>
    </row>
  </sheetData>
  <mergeCells count="206">
    <mergeCell ref="N42:N43"/>
    <mergeCell ref="B42:B44"/>
    <mergeCell ref="C42:C44"/>
    <mergeCell ref="D42:D44"/>
    <mergeCell ref="E42:E43"/>
    <mergeCell ref="F42:F43"/>
    <mergeCell ref="G42:G43"/>
    <mergeCell ref="H42:H43"/>
    <mergeCell ref="I42:L42"/>
    <mergeCell ref="M42:M43"/>
    <mergeCell ref="M21:M22"/>
    <mergeCell ref="N21:N22"/>
    <mergeCell ref="M27:M28"/>
    <mergeCell ref="N27:N28"/>
    <mergeCell ref="O24:O29"/>
    <mergeCell ref="O18:O23"/>
    <mergeCell ref="B39:B41"/>
    <mergeCell ref="C39:C41"/>
    <mergeCell ref="H39:L39"/>
    <mergeCell ref="O39:O41"/>
    <mergeCell ref="H40:L40"/>
    <mergeCell ref="H41:L41"/>
    <mergeCell ref="B36:B38"/>
    <mergeCell ref="H36:H37"/>
    <mergeCell ref="H18:L18"/>
    <mergeCell ref="H20:L20"/>
    <mergeCell ref="B33:B35"/>
    <mergeCell ref="C33:C35"/>
    <mergeCell ref="H35:L35"/>
    <mergeCell ref="B30:B32"/>
    <mergeCell ref="G21:G22"/>
    <mergeCell ref="G36:G37"/>
    <mergeCell ref="C21:C23"/>
    <mergeCell ref="C18:C20"/>
    <mergeCell ref="A24:A29"/>
    <mergeCell ref="B24:B26"/>
    <mergeCell ref="H24:L24"/>
    <mergeCell ref="H25:L25"/>
    <mergeCell ref="H26:L26"/>
    <mergeCell ref="B27:B29"/>
    <mergeCell ref="D27:D29"/>
    <mergeCell ref="E27:E28"/>
    <mergeCell ref="F27:F28"/>
    <mergeCell ref="G27:G28"/>
    <mergeCell ref="H27:H28"/>
    <mergeCell ref="I27:L27"/>
    <mergeCell ref="C24:C26"/>
    <mergeCell ref="C27:C29"/>
    <mergeCell ref="L5:N7"/>
    <mergeCell ref="C61:C63"/>
    <mergeCell ref="D61:D63"/>
    <mergeCell ref="E61:E62"/>
    <mergeCell ref="H61:H62"/>
    <mergeCell ref="A9:O9"/>
    <mergeCell ref="A10:O10"/>
    <mergeCell ref="E12:E13"/>
    <mergeCell ref="O12:O13"/>
    <mergeCell ref="H15:L15"/>
    <mergeCell ref="H13:L13"/>
    <mergeCell ref="H14:L14"/>
    <mergeCell ref="O15:O16"/>
    <mergeCell ref="A15:A17"/>
    <mergeCell ref="B15:B17"/>
    <mergeCell ref="C15:C17"/>
    <mergeCell ref="H16:L16"/>
    <mergeCell ref="M54:M55"/>
    <mergeCell ref="N54:N55"/>
    <mergeCell ref="A12:A13"/>
    <mergeCell ref="B12:B13"/>
    <mergeCell ref="C12:C13"/>
    <mergeCell ref="D12:D13"/>
    <mergeCell ref="F12:N12"/>
    <mergeCell ref="B57:B58"/>
    <mergeCell ref="H17:L17"/>
    <mergeCell ref="M36:M37"/>
    <mergeCell ref="N36:N37"/>
    <mergeCell ref="A18:A23"/>
    <mergeCell ref="C30:C32"/>
    <mergeCell ref="H30:L30"/>
    <mergeCell ref="H31:L31"/>
    <mergeCell ref="D48:D50"/>
    <mergeCell ref="E48:E49"/>
    <mergeCell ref="F48:F49"/>
    <mergeCell ref="M48:M49"/>
    <mergeCell ref="N48:N49"/>
    <mergeCell ref="B18:B20"/>
    <mergeCell ref="B21:B23"/>
    <mergeCell ref="D21:D23"/>
    <mergeCell ref="E21:E22"/>
    <mergeCell ref="F21:F22"/>
    <mergeCell ref="H21:H22"/>
    <mergeCell ref="I21:L21"/>
    <mergeCell ref="B51:B53"/>
    <mergeCell ref="C51:C53"/>
    <mergeCell ref="H51:L51"/>
    <mergeCell ref="H19:L19"/>
    <mergeCell ref="A79:A81"/>
    <mergeCell ref="B59:B60"/>
    <mergeCell ref="C59:C60"/>
    <mergeCell ref="H59:L59"/>
    <mergeCell ref="D54:D56"/>
    <mergeCell ref="C54:C56"/>
    <mergeCell ref="A30:A56"/>
    <mergeCell ref="B61:B63"/>
    <mergeCell ref="B79:C81"/>
    <mergeCell ref="B64:B65"/>
    <mergeCell ref="A57:A58"/>
    <mergeCell ref="F54:F55"/>
    <mergeCell ref="B54:B56"/>
    <mergeCell ref="A69:A73"/>
    <mergeCell ref="C71:C73"/>
    <mergeCell ref="H58:L58"/>
    <mergeCell ref="H57:L57"/>
    <mergeCell ref="A59:A63"/>
    <mergeCell ref="B66:B68"/>
    <mergeCell ref="C66:C68"/>
    <mergeCell ref="B69:B70"/>
    <mergeCell ref="B71:B73"/>
    <mergeCell ref="A64:A68"/>
    <mergeCell ref="B74:B75"/>
    <mergeCell ref="O79:O81"/>
    <mergeCell ref="I71:L71"/>
    <mergeCell ref="H81:L81"/>
    <mergeCell ref="H71:H72"/>
    <mergeCell ref="H80:L80"/>
    <mergeCell ref="F66:F67"/>
    <mergeCell ref="H79:L79"/>
    <mergeCell ref="F71:F72"/>
    <mergeCell ref="M71:M72"/>
    <mergeCell ref="N71:N72"/>
    <mergeCell ref="M66:M67"/>
    <mergeCell ref="N66:N67"/>
    <mergeCell ref="M77:M78"/>
    <mergeCell ref="N77:N78"/>
    <mergeCell ref="O74:O78"/>
    <mergeCell ref="H66:H67"/>
    <mergeCell ref="I66:L66"/>
    <mergeCell ref="G66:G67"/>
    <mergeCell ref="G71:G72"/>
    <mergeCell ref="G77:G78"/>
    <mergeCell ref="O30:O32"/>
    <mergeCell ref="O33:O35"/>
    <mergeCell ref="O54:O56"/>
    <mergeCell ref="O61:O63"/>
    <mergeCell ref="C57:C58"/>
    <mergeCell ref="H70:L70"/>
    <mergeCell ref="D66:D68"/>
    <mergeCell ref="O71:O73"/>
    <mergeCell ref="O57:O58"/>
    <mergeCell ref="O64:O65"/>
    <mergeCell ref="O69:O70"/>
    <mergeCell ref="O66:O68"/>
    <mergeCell ref="I61:L61"/>
    <mergeCell ref="M61:M62"/>
    <mergeCell ref="N61:N62"/>
    <mergeCell ref="H54:H55"/>
    <mergeCell ref="O59:O60"/>
    <mergeCell ref="H32:L32"/>
    <mergeCell ref="O51:O53"/>
    <mergeCell ref="C36:C38"/>
    <mergeCell ref="D36:D38"/>
    <mergeCell ref="E36:E37"/>
    <mergeCell ref="F36:F37"/>
    <mergeCell ref="E54:E55"/>
    <mergeCell ref="H60:L60"/>
    <mergeCell ref="E71:E72"/>
    <mergeCell ref="H33:L33"/>
    <mergeCell ref="H34:L34"/>
    <mergeCell ref="F61:F62"/>
    <mergeCell ref="I54:L54"/>
    <mergeCell ref="C64:C65"/>
    <mergeCell ref="C69:C70"/>
    <mergeCell ref="H64:L64"/>
    <mergeCell ref="H65:L65"/>
    <mergeCell ref="H69:L69"/>
    <mergeCell ref="I36:L36"/>
    <mergeCell ref="E66:E67"/>
    <mergeCell ref="G54:G55"/>
    <mergeCell ref="G61:G62"/>
    <mergeCell ref="H52:L52"/>
    <mergeCell ref="H53:L53"/>
    <mergeCell ref="G48:G49"/>
    <mergeCell ref="O36:O38"/>
    <mergeCell ref="A74:A75"/>
    <mergeCell ref="C74:C75"/>
    <mergeCell ref="H74:L74"/>
    <mergeCell ref="H75:L75"/>
    <mergeCell ref="B76:B78"/>
    <mergeCell ref="C76:C78"/>
    <mergeCell ref="E77:E78"/>
    <mergeCell ref="F77:F78"/>
    <mergeCell ref="D76:D78"/>
    <mergeCell ref="I76:L76"/>
    <mergeCell ref="H77:H78"/>
    <mergeCell ref="A76:A78"/>
    <mergeCell ref="B45:B47"/>
    <mergeCell ref="H45:L45"/>
    <mergeCell ref="H46:L46"/>
    <mergeCell ref="H47:L47"/>
    <mergeCell ref="C45:C47"/>
    <mergeCell ref="O45:O47"/>
    <mergeCell ref="H48:H49"/>
    <mergeCell ref="I48:L48"/>
    <mergeCell ref="B48:B50"/>
    <mergeCell ref="C48:C50"/>
    <mergeCell ref="D71:D73"/>
  </mergeCells>
  <phoneticPr fontId="0" type="noConversion"/>
  <pageMargins left="0.78740157480314965" right="0.23622047244094491" top="0.74803149606299213" bottom="0.74803149606299213" header="0.31496062992125984" footer="0.31496062992125984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Ковалевский И.Н.</cp:lastModifiedBy>
  <cp:lastPrinted>2025-06-26T06:50:04Z</cp:lastPrinted>
  <dcterms:created xsi:type="dcterms:W3CDTF">1996-10-08T23:32:33Z</dcterms:created>
  <dcterms:modified xsi:type="dcterms:W3CDTF">2025-06-26T07:08:28Z</dcterms:modified>
</cp:coreProperties>
</file>